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2515" windowHeight="1182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M113" i="1" l="1"/>
  <c r="N113" i="1" s="1"/>
  <c r="O113" i="1" s="1"/>
  <c r="G113" i="1" s="1"/>
  <c r="M112" i="1"/>
  <c r="M111" i="1"/>
  <c r="M110" i="1"/>
  <c r="M109" i="1"/>
  <c r="N109" i="1" s="1"/>
  <c r="O109" i="1" s="1"/>
  <c r="G109" i="1" s="1"/>
  <c r="M108" i="1"/>
  <c r="N108" i="1" s="1"/>
  <c r="O108" i="1" s="1"/>
  <c r="G108" i="1" s="1"/>
  <c r="B116" i="1"/>
  <c r="B115" i="1"/>
  <c r="D114" i="1"/>
  <c r="I114" i="1" s="1"/>
  <c r="B114" i="1"/>
  <c r="D113" i="1"/>
  <c r="B113" i="1"/>
  <c r="N112" i="1"/>
  <c r="O112" i="1" s="1"/>
  <c r="G112" i="1" s="1"/>
  <c r="D112" i="1"/>
  <c r="B112" i="1"/>
  <c r="N111" i="1"/>
  <c r="O111" i="1" s="1"/>
  <c r="G111" i="1" s="1"/>
  <c r="D111" i="1"/>
  <c r="I111" i="1" s="1"/>
  <c r="B111" i="1"/>
  <c r="N110" i="1"/>
  <c r="O110" i="1" s="1"/>
  <c r="G110" i="1" s="1"/>
  <c r="D110" i="1"/>
  <c r="B110" i="1"/>
  <c r="D109" i="1"/>
  <c r="B109" i="1"/>
  <c r="D108" i="1"/>
  <c r="B108" i="1"/>
  <c r="M107" i="1"/>
  <c r="M101" i="1"/>
  <c r="N101" i="1" s="1"/>
  <c r="O101" i="1" s="1"/>
  <c r="G101" i="1" s="1"/>
  <c r="M100" i="1"/>
  <c r="M99" i="1"/>
  <c r="M98" i="1"/>
  <c r="M97" i="1"/>
  <c r="M96" i="1"/>
  <c r="B104" i="1"/>
  <c r="B103" i="1"/>
  <c r="D102" i="1"/>
  <c r="I102" i="1" s="1"/>
  <c r="B102" i="1"/>
  <c r="D101" i="1"/>
  <c r="B101" i="1"/>
  <c r="N100" i="1"/>
  <c r="O100" i="1" s="1"/>
  <c r="G100" i="1" s="1"/>
  <c r="D100" i="1"/>
  <c r="I100" i="1" s="1"/>
  <c r="B100" i="1"/>
  <c r="N99" i="1"/>
  <c r="O99" i="1" s="1"/>
  <c r="G99" i="1" s="1"/>
  <c r="D99" i="1"/>
  <c r="B99" i="1"/>
  <c r="N98" i="1"/>
  <c r="O98" i="1" s="1"/>
  <c r="G98" i="1" s="1"/>
  <c r="D98" i="1"/>
  <c r="I98" i="1" s="1"/>
  <c r="B98" i="1"/>
  <c r="N97" i="1"/>
  <c r="O97" i="1" s="1"/>
  <c r="G97" i="1" s="1"/>
  <c r="D97" i="1"/>
  <c r="B97" i="1"/>
  <c r="N96" i="1"/>
  <c r="O96" i="1" s="1"/>
  <c r="G96" i="1" s="1"/>
  <c r="D96" i="1"/>
  <c r="I96" i="1" s="1"/>
  <c r="B96" i="1"/>
  <c r="M95" i="1"/>
  <c r="I113" i="1" l="1"/>
  <c r="I112" i="1"/>
  <c r="I110" i="1"/>
  <c r="I109" i="1"/>
  <c r="I108" i="1"/>
  <c r="H114" i="1"/>
  <c r="H108" i="1"/>
  <c r="H109" i="1"/>
  <c r="H110" i="1"/>
  <c r="H111" i="1"/>
  <c r="H112" i="1"/>
  <c r="H113" i="1"/>
  <c r="H102" i="1"/>
  <c r="I101" i="1"/>
  <c r="I99" i="1"/>
  <c r="I97" i="1"/>
  <c r="H96" i="1"/>
  <c r="H97" i="1"/>
  <c r="H98" i="1"/>
  <c r="H99" i="1"/>
  <c r="H100" i="1"/>
  <c r="H101" i="1"/>
  <c r="M84" i="1"/>
  <c r="M85" i="1"/>
  <c r="M86" i="1"/>
  <c r="M87" i="1"/>
  <c r="M88" i="1"/>
  <c r="M89" i="1"/>
  <c r="D84" i="1"/>
  <c r="D85" i="1"/>
  <c r="D86" i="1"/>
  <c r="D87" i="1"/>
  <c r="D88" i="1"/>
  <c r="D89" i="1"/>
  <c r="D90" i="1"/>
  <c r="B92" i="1"/>
  <c r="B91" i="1"/>
  <c r="I90" i="1"/>
  <c r="H90" i="1"/>
  <c r="B90" i="1"/>
  <c r="N89" i="1"/>
  <c r="O89" i="1" s="1"/>
  <c r="G89" i="1" s="1"/>
  <c r="I89" i="1" s="1"/>
  <c r="H89" i="1"/>
  <c r="B89" i="1"/>
  <c r="N88" i="1"/>
  <c r="O88" i="1" s="1"/>
  <c r="G88" i="1" s="1"/>
  <c r="I88" i="1" s="1"/>
  <c r="H88" i="1"/>
  <c r="B88" i="1"/>
  <c r="N87" i="1"/>
  <c r="O87" i="1" s="1"/>
  <c r="G87" i="1" s="1"/>
  <c r="H87" i="1"/>
  <c r="B87" i="1"/>
  <c r="N86" i="1"/>
  <c r="O86" i="1" s="1"/>
  <c r="G86" i="1" s="1"/>
  <c r="H86" i="1"/>
  <c r="B86" i="1"/>
  <c r="N85" i="1"/>
  <c r="O85" i="1" s="1"/>
  <c r="G85" i="1" s="1"/>
  <c r="I85" i="1" s="1"/>
  <c r="H85" i="1"/>
  <c r="B85" i="1"/>
  <c r="N84" i="1"/>
  <c r="O84" i="1" s="1"/>
  <c r="G84" i="1" s="1"/>
  <c r="I84" i="1" s="1"/>
  <c r="H84" i="1"/>
  <c r="B84" i="1"/>
  <c r="M83" i="1"/>
  <c r="M72" i="1"/>
  <c r="M73" i="1"/>
  <c r="M74" i="1"/>
  <c r="M75" i="1"/>
  <c r="M76" i="1"/>
  <c r="M77" i="1"/>
  <c r="M78" i="1"/>
  <c r="N78" i="1" s="1"/>
  <c r="O78" i="1" s="1"/>
  <c r="G78" i="1" s="1"/>
  <c r="I78" i="1" s="1"/>
  <c r="D72" i="1"/>
  <c r="D73" i="1"/>
  <c r="D74" i="1"/>
  <c r="D75" i="1"/>
  <c r="D76" i="1"/>
  <c r="D77" i="1"/>
  <c r="D78" i="1"/>
  <c r="D79" i="1"/>
  <c r="B80" i="1"/>
  <c r="I79" i="1"/>
  <c r="B79" i="1"/>
  <c r="B78" i="1"/>
  <c r="N77" i="1"/>
  <c r="O77" i="1" s="1"/>
  <c r="G77" i="1" s="1"/>
  <c r="B77" i="1"/>
  <c r="N76" i="1"/>
  <c r="O76" i="1" s="1"/>
  <c r="G76" i="1" s="1"/>
  <c r="I76" i="1"/>
  <c r="B76" i="1"/>
  <c r="N75" i="1"/>
  <c r="O75" i="1" s="1"/>
  <c r="G75" i="1" s="1"/>
  <c r="I75" i="1"/>
  <c r="B75" i="1"/>
  <c r="N74" i="1"/>
  <c r="O74" i="1" s="1"/>
  <c r="G74" i="1" s="1"/>
  <c r="I74" i="1"/>
  <c r="B74" i="1"/>
  <c r="N73" i="1"/>
  <c r="O73" i="1" s="1"/>
  <c r="G73" i="1" s="1"/>
  <c r="B73" i="1"/>
  <c r="N72" i="1"/>
  <c r="O72" i="1" s="1"/>
  <c r="G72" i="1" s="1"/>
  <c r="I72" i="1" s="1"/>
  <c r="B72" i="1"/>
  <c r="M71" i="1"/>
  <c r="G62" i="1"/>
  <c r="O62" i="1"/>
  <c r="N62" i="1"/>
  <c r="M57" i="1"/>
  <c r="M58" i="1"/>
  <c r="N58" i="1" s="1"/>
  <c r="O58" i="1" s="1"/>
  <c r="G58" i="1" s="1"/>
  <c r="M59" i="1"/>
  <c r="M60" i="1"/>
  <c r="M61" i="1"/>
  <c r="M62" i="1"/>
  <c r="M63" i="1"/>
  <c r="M64" i="1"/>
  <c r="D57" i="1"/>
  <c r="D58" i="1"/>
  <c r="H58" i="1" s="1"/>
  <c r="D59" i="1"/>
  <c r="D60" i="1"/>
  <c r="H60" i="1" s="1"/>
  <c r="D61" i="1"/>
  <c r="D62" i="1"/>
  <c r="I62" i="1" s="1"/>
  <c r="D63" i="1"/>
  <c r="D64" i="1"/>
  <c r="H64" i="1" s="1"/>
  <c r="D65" i="1"/>
  <c r="I65" i="1"/>
  <c r="H65" i="1"/>
  <c r="N64" i="1"/>
  <c r="O64" i="1" s="1"/>
  <c r="G64" i="1" s="1"/>
  <c r="I64" i="1" s="1"/>
  <c r="N63" i="1"/>
  <c r="O63" i="1" s="1"/>
  <c r="G63" i="1" s="1"/>
  <c r="B68" i="1"/>
  <c r="B67" i="1"/>
  <c r="B66" i="1"/>
  <c r="B65" i="1"/>
  <c r="B64" i="1"/>
  <c r="B63" i="1"/>
  <c r="B62" i="1"/>
  <c r="N61" i="1"/>
  <c r="O61" i="1" s="1"/>
  <c r="G61" i="1" s="1"/>
  <c r="H61" i="1"/>
  <c r="B61" i="1"/>
  <c r="N60" i="1"/>
  <c r="O60" i="1" s="1"/>
  <c r="G60" i="1" s="1"/>
  <c r="B60" i="1"/>
  <c r="N59" i="1"/>
  <c r="O59" i="1" s="1"/>
  <c r="G59" i="1" s="1"/>
  <c r="I59" i="1" s="1"/>
  <c r="H59" i="1"/>
  <c r="B59" i="1"/>
  <c r="B58" i="1"/>
  <c r="N57" i="1"/>
  <c r="O57" i="1" s="1"/>
  <c r="G57" i="1" s="1"/>
  <c r="H57" i="1"/>
  <c r="B57" i="1"/>
  <c r="M56" i="1"/>
  <c r="N42" i="1"/>
  <c r="M42" i="1"/>
  <c r="M43" i="1"/>
  <c r="M44" i="1"/>
  <c r="N44" i="1" s="1"/>
  <c r="O44" i="1" s="1"/>
  <c r="G44" i="1" s="1"/>
  <c r="M45" i="1"/>
  <c r="N45" i="1" s="1"/>
  <c r="O45" i="1" s="1"/>
  <c r="G45" i="1" s="1"/>
  <c r="I45" i="1" s="1"/>
  <c r="M46" i="1"/>
  <c r="D42" i="1"/>
  <c r="D43" i="1"/>
  <c r="D44" i="1"/>
  <c r="D45" i="1"/>
  <c r="D46" i="1"/>
  <c r="D47" i="1"/>
  <c r="M41" i="1"/>
  <c r="B53" i="1"/>
  <c r="B52" i="1"/>
  <c r="B51" i="1"/>
  <c r="B50" i="1"/>
  <c r="B49" i="1"/>
  <c r="B48" i="1"/>
  <c r="I47" i="1"/>
  <c r="B47" i="1"/>
  <c r="N46" i="1"/>
  <c r="O46" i="1" s="1"/>
  <c r="G46" i="1" s="1"/>
  <c r="I46" i="1" s="1"/>
  <c r="B46" i="1"/>
  <c r="B45" i="1"/>
  <c r="B44" i="1"/>
  <c r="N43" i="1"/>
  <c r="O43" i="1" s="1"/>
  <c r="G43" i="1" s="1"/>
  <c r="I43" i="1"/>
  <c r="B43" i="1"/>
  <c r="O42" i="1"/>
  <c r="G42" i="1" s="1"/>
  <c r="I42" i="1"/>
  <c r="B42" i="1"/>
  <c r="I32" i="1"/>
  <c r="G26" i="1"/>
  <c r="G27" i="1"/>
  <c r="I27" i="1" s="1"/>
  <c r="G28" i="1"/>
  <c r="G29" i="1"/>
  <c r="I29" i="1" s="1"/>
  <c r="G30" i="1"/>
  <c r="G31" i="1"/>
  <c r="I31" i="1" s="1"/>
  <c r="O26" i="1"/>
  <c r="O27" i="1"/>
  <c r="O28" i="1"/>
  <c r="O29" i="1"/>
  <c r="O30" i="1"/>
  <c r="O31" i="1"/>
  <c r="N26" i="1"/>
  <c r="N27" i="1"/>
  <c r="N28" i="1"/>
  <c r="N29" i="1"/>
  <c r="N30" i="1"/>
  <c r="N31" i="1"/>
  <c r="M31" i="1"/>
  <c r="M30" i="1"/>
  <c r="M29" i="1"/>
  <c r="M28" i="1"/>
  <c r="M27" i="1"/>
  <c r="M26" i="1"/>
  <c r="G22" i="1"/>
  <c r="I22" i="1" s="1"/>
  <c r="O22" i="1"/>
  <c r="N22" i="1"/>
  <c r="M22" i="1"/>
  <c r="G24" i="1"/>
  <c r="I24" i="1" s="1"/>
  <c r="G25" i="1"/>
  <c r="I25" i="1" s="1"/>
  <c r="O24" i="1"/>
  <c r="O25" i="1"/>
  <c r="O23" i="1"/>
  <c r="N24" i="1"/>
  <c r="N25" i="1"/>
  <c r="N23" i="1"/>
  <c r="G23" i="1"/>
  <c r="I23" i="1" s="1"/>
  <c r="M21" i="1"/>
  <c r="M23" i="1"/>
  <c r="M24" i="1"/>
  <c r="M25" i="1"/>
  <c r="I26" i="1"/>
  <c r="I28" i="1"/>
  <c r="I30" i="1"/>
  <c r="H22" i="1"/>
  <c r="H23" i="1"/>
  <c r="H24" i="1"/>
  <c r="D22" i="1"/>
  <c r="D23" i="1"/>
  <c r="D24" i="1"/>
  <c r="D25" i="1"/>
  <c r="H25" i="1" s="1"/>
  <c r="D26" i="1"/>
  <c r="H26" i="1" s="1"/>
  <c r="D27" i="1"/>
  <c r="D28" i="1"/>
  <c r="D29" i="1"/>
  <c r="H29" i="1" s="1"/>
  <c r="D30" i="1"/>
  <c r="H30" i="1" s="1"/>
  <c r="D31" i="1"/>
  <c r="D32" i="1"/>
  <c r="H32" i="1"/>
  <c r="H31" i="1"/>
  <c r="H28" i="1"/>
  <c r="H27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C10" i="1"/>
  <c r="N9" i="1"/>
  <c r="F7" i="1"/>
  <c r="F9" i="1" s="1"/>
  <c r="J7" i="1"/>
  <c r="J9" i="1" s="1"/>
  <c r="N7" i="1"/>
  <c r="O7" i="1"/>
  <c r="O9" i="1" s="1"/>
  <c r="H2" i="1"/>
  <c r="K11" i="1"/>
  <c r="K12" i="1" s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D6" i="1"/>
  <c r="D8" i="1" s="1"/>
  <c r="E6" i="1"/>
  <c r="E7" i="1" s="1"/>
  <c r="E9" i="1" s="1"/>
  <c r="F6" i="1"/>
  <c r="G6" i="1"/>
  <c r="G7" i="1" s="1"/>
  <c r="G9" i="1" s="1"/>
  <c r="H6" i="1"/>
  <c r="H8" i="1" s="1"/>
  <c r="I6" i="1"/>
  <c r="I7" i="1" s="1"/>
  <c r="I9" i="1" s="1"/>
  <c r="J6" i="1"/>
  <c r="K6" i="1"/>
  <c r="K7" i="1" s="1"/>
  <c r="K9" i="1" s="1"/>
  <c r="L6" i="1"/>
  <c r="L7" i="1" s="1"/>
  <c r="L9" i="1" s="1"/>
  <c r="M6" i="1"/>
  <c r="M7" i="1" s="1"/>
  <c r="M9" i="1" s="1"/>
  <c r="N6" i="1"/>
  <c r="O6" i="1"/>
  <c r="P6" i="1"/>
  <c r="P7" i="1" s="1"/>
  <c r="P9" i="1" s="1"/>
  <c r="Q6" i="1"/>
  <c r="Q7" i="1" s="1"/>
  <c r="Q9" i="1" s="1"/>
  <c r="C6" i="1"/>
  <c r="C7" i="1" s="1"/>
  <c r="C9" i="1" s="1"/>
  <c r="I87" i="1" l="1"/>
  <c r="I86" i="1"/>
  <c r="I73" i="1"/>
  <c r="I77" i="1"/>
  <c r="H72" i="1"/>
  <c r="H73" i="1"/>
  <c r="H74" i="1"/>
  <c r="H75" i="1"/>
  <c r="H76" i="1"/>
  <c r="H77" i="1"/>
  <c r="H78" i="1"/>
  <c r="H79" i="1"/>
  <c r="H62" i="1"/>
  <c r="I57" i="1"/>
  <c r="I58" i="1"/>
  <c r="I60" i="1"/>
  <c r="I61" i="1"/>
  <c r="I63" i="1"/>
  <c r="H63" i="1"/>
  <c r="I44" i="1"/>
  <c r="H42" i="1"/>
  <c r="H43" i="1"/>
  <c r="H44" i="1"/>
  <c r="H45" i="1"/>
  <c r="H46" i="1"/>
  <c r="H47" i="1"/>
  <c r="H13" i="1"/>
  <c r="H14" i="1"/>
  <c r="D14" i="1"/>
  <c r="D13" i="1"/>
  <c r="H17" i="1"/>
  <c r="D17" i="1"/>
  <c r="M8" i="1"/>
  <c r="Q8" i="1"/>
  <c r="I8" i="1"/>
  <c r="E11" i="1"/>
  <c r="E12" i="1" s="1"/>
  <c r="O11" i="1"/>
  <c r="O12" i="1" s="1"/>
  <c r="G11" i="1"/>
  <c r="G12" i="1" s="1"/>
  <c r="H7" i="1"/>
  <c r="H9" i="1" s="1"/>
  <c r="D7" i="1"/>
  <c r="D9" i="1" s="1"/>
  <c r="P8" i="1"/>
  <c r="N11" i="1"/>
  <c r="N12" i="1" s="1"/>
  <c r="F11" i="1"/>
  <c r="F12" i="1" s="1"/>
  <c r="E8" i="1"/>
  <c r="L8" i="1"/>
  <c r="C11" i="1"/>
  <c r="C12" i="1" s="1"/>
  <c r="J11" i="1"/>
  <c r="J12" i="1" s="1"/>
  <c r="O8" i="1"/>
  <c r="K8" i="1"/>
  <c r="G8" i="1"/>
  <c r="Q11" i="1"/>
  <c r="Q12" i="1" s="1"/>
  <c r="M11" i="1"/>
  <c r="M12" i="1" s="1"/>
  <c r="I11" i="1"/>
  <c r="I12" i="1" s="1"/>
  <c r="C8" i="1"/>
  <c r="N8" i="1"/>
  <c r="J8" i="1"/>
  <c r="F8" i="1"/>
  <c r="P11" i="1"/>
  <c r="P12" i="1" s="1"/>
  <c r="L11" i="1"/>
  <c r="L12" i="1" s="1"/>
  <c r="H11" i="1"/>
  <c r="H12" i="1" s="1"/>
  <c r="D11" i="1"/>
  <c r="D12" i="1" s="1"/>
  <c r="D16" i="1" s="1"/>
  <c r="P16" i="1" l="1"/>
  <c r="G14" i="1"/>
  <c r="G17" i="1" s="1"/>
  <c r="G13" i="1"/>
  <c r="G16" i="1" s="1"/>
  <c r="P14" i="1"/>
  <c r="P17" i="1" s="1"/>
  <c r="P13" i="1"/>
  <c r="F16" i="1"/>
  <c r="F14" i="1"/>
  <c r="F17" i="1" s="1"/>
  <c r="F13" i="1"/>
  <c r="K16" i="1"/>
  <c r="K14" i="1"/>
  <c r="K17" i="1" s="1"/>
  <c r="K13" i="1"/>
  <c r="E14" i="1"/>
  <c r="E17" i="1" s="1"/>
  <c r="E13" i="1"/>
  <c r="E16" i="1" s="1"/>
  <c r="H16" i="1"/>
  <c r="J14" i="1"/>
  <c r="J17" i="1" s="1"/>
  <c r="J13" i="1"/>
  <c r="J16" i="1" s="1"/>
  <c r="O14" i="1"/>
  <c r="O17" i="1" s="1"/>
  <c r="O13" i="1"/>
  <c r="O16" i="1" s="1"/>
  <c r="I14" i="1"/>
  <c r="I17" i="1" s="1"/>
  <c r="I13" i="1"/>
  <c r="I16" i="1" s="1"/>
  <c r="L16" i="1"/>
  <c r="N14" i="1"/>
  <c r="N17" i="1" s="1"/>
  <c r="N13" i="1"/>
  <c r="N16" i="1" s="1"/>
  <c r="Q16" i="1"/>
  <c r="Q14" i="1"/>
  <c r="Q17" i="1" s="1"/>
  <c r="Q13" i="1"/>
  <c r="C13" i="1"/>
  <c r="C16" i="1" s="1"/>
  <c r="C14" i="1"/>
  <c r="C17" i="1" s="1"/>
  <c r="L14" i="1"/>
  <c r="L17" i="1" s="1"/>
  <c r="L13" i="1"/>
  <c r="M14" i="1"/>
  <c r="M17" i="1" s="1"/>
  <c r="M13" i="1"/>
  <c r="M16" i="1" s="1"/>
</calcChain>
</file>

<file path=xl/sharedStrings.xml><?xml version="1.0" encoding="utf-8"?>
<sst xmlns="http://schemas.openxmlformats.org/spreadsheetml/2006/main" count="96" uniqueCount="33">
  <si>
    <t>Fahrt pur delta v</t>
  </si>
  <si>
    <t>Verbrauch</t>
  </si>
  <si>
    <t>Energie in 60min</t>
  </si>
  <si>
    <t>Zeit bis 80%</t>
  </si>
  <si>
    <t>Weg bis 80%</t>
  </si>
  <si>
    <t>An-Abfahrt</t>
  </si>
  <si>
    <t>delta v kpl 70kw</t>
  </si>
  <si>
    <t>delta v kpl 50kw</t>
  </si>
  <si>
    <t>km/h</t>
  </si>
  <si>
    <t>kwh/100km</t>
  </si>
  <si>
    <t>kwh</t>
  </si>
  <si>
    <t>min</t>
  </si>
  <si>
    <t>Ioniq</t>
  </si>
  <si>
    <t>akku kwh</t>
  </si>
  <si>
    <t>stunde minuten</t>
  </si>
  <si>
    <t>km in 100km</t>
  </si>
  <si>
    <t>km</t>
  </si>
  <si>
    <t>0-80% 50kw</t>
  </si>
  <si>
    <t>0-80% 70kw</t>
  </si>
  <si>
    <t>Faktor</t>
  </si>
  <si>
    <t>Laden</t>
  </si>
  <si>
    <t>80% Akku kwh</t>
  </si>
  <si>
    <t>Total 70kw</t>
  </si>
  <si>
    <t>Total 50kw</t>
  </si>
  <si>
    <t>Reichweite</t>
  </si>
  <si>
    <t>~km/h</t>
  </si>
  <si>
    <t>fahrtzeit</t>
  </si>
  <si>
    <t>anfahrt</t>
  </si>
  <si>
    <t>vollladen</t>
  </si>
  <si>
    <t>teilladen</t>
  </si>
  <si>
    <t>total vollladen</t>
  </si>
  <si>
    <t>total teilladen</t>
  </si>
  <si>
    <t>69,3kw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</si>
</sst>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9" fontId="0" fillId="0" borderId="0" xfId="0" applyNumberFormat="1"/>
    <xf numFmtId="0" fontId="0" fillId="0" borderId="0" xfId="0" applyFont="1"/>
    <xf numFmtId="1" fontId="0" fillId="0" borderId="0" xfId="0" applyNumberFormat="1"/>
    <xf numFmtId="0" fontId="1" fillId="2" borderId="0" xfId="0" applyFont="1" applyFill="1"/>
    <xf numFmtId="0" fontId="0" fillId="2" borderId="0" xfId="0" applyFill="1"/>
    <xf numFmtId="164" fontId="0" fillId="2" borderId="0" xfId="0" applyNumberFormat="1" applyFill="1"/>
    <xf numFmtId="9" fontId="0" fillId="2" borderId="0" xfId="0" applyNumberFormat="1" applyFill="1"/>
    <xf numFmtId="0" fontId="0" fillId="0" borderId="0" xfId="0" applyFont="1" applyFill="1"/>
    <xf numFmtId="164" fontId="0" fillId="0" borderId="0" xfId="0" applyNumberFormat="1" applyFill="1"/>
    <xf numFmtId="0" fontId="0" fillId="0" borderId="0" xfId="0" applyFill="1"/>
    <xf numFmtId="0" fontId="0" fillId="0" borderId="1" xfId="0" applyBorder="1"/>
    <xf numFmtId="0" fontId="0" fillId="3" borderId="0" xfId="0" applyFill="1"/>
  </cellXfs>
  <cellStyles count="1">
    <cellStyle name="Standard" xfId="0" builtinId="0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abSelected="1" topLeftCell="A82" workbookViewId="0">
      <selection activeCell="D117" sqref="D117"/>
    </sheetView>
  </sheetViews>
  <sheetFormatPr baseColWidth="10" defaultRowHeight="12.75" x14ac:dyDescent="0.2"/>
  <cols>
    <col min="1" max="1" width="16.140625" bestFit="1" customWidth="1"/>
    <col min="2" max="2" width="10.42578125" bestFit="1" customWidth="1"/>
    <col min="3" max="3" width="13.7109375" bestFit="1" customWidth="1"/>
    <col min="4" max="4" width="11.7109375" bestFit="1" customWidth="1"/>
    <col min="8" max="8" width="13.42578125" bestFit="1" customWidth="1"/>
  </cols>
  <sheetData>
    <row r="1" spans="1:17" x14ac:dyDescent="0.2">
      <c r="B1" t="s">
        <v>13</v>
      </c>
      <c r="C1" t="s">
        <v>14</v>
      </c>
      <c r="D1" t="s">
        <v>15</v>
      </c>
      <c r="E1" s="4">
        <v>0.8</v>
      </c>
      <c r="F1" t="s">
        <v>17</v>
      </c>
      <c r="G1" t="s">
        <v>18</v>
      </c>
      <c r="H1" t="s">
        <v>21</v>
      </c>
      <c r="I1" t="s">
        <v>5</v>
      </c>
      <c r="J1" s="8" t="s">
        <v>32</v>
      </c>
    </row>
    <row r="2" spans="1:17" x14ac:dyDescent="0.2">
      <c r="A2" t="s">
        <v>12</v>
      </c>
      <c r="B2">
        <v>28</v>
      </c>
      <c r="C2">
        <v>60</v>
      </c>
      <c r="D2">
        <v>100</v>
      </c>
      <c r="E2">
        <v>0.8</v>
      </c>
      <c r="F2">
        <v>30</v>
      </c>
      <c r="G2">
        <v>23</v>
      </c>
      <c r="H2">
        <f>E2*B2</f>
        <v>22.400000000000002</v>
      </c>
      <c r="I2">
        <v>5</v>
      </c>
      <c r="J2" s="10">
        <v>0.77</v>
      </c>
    </row>
    <row r="4" spans="1:17" x14ac:dyDescent="0.2">
      <c r="A4" s="1" t="s">
        <v>0</v>
      </c>
      <c r="B4" t="s">
        <v>8</v>
      </c>
      <c r="C4">
        <v>80</v>
      </c>
      <c r="D4">
        <v>85</v>
      </c>
      <c r="E4">
        <v>90</v>
      </c>
      <c r="F4">
        <v>95</v>
      </c>
      <c r="G4">
        <v>100</v>
      </c>
      <c r="H4">
        <v>105</v>
      </c>
      <c r="I4">
        <v>110</v>
      </c>
      <c r="J4">
        <v>115</v>
      </c>
      <c r="K4">
        <v>120</v>
      </c>
      <c r="L4">
        <v>125</v>
      </c>
      <c r="M4">
        <v>130</v>
      </c>
      <c r="N4">
        <v>133</v>
      </c>
      <c r="O4">
        <v>135</v>
      </c>
      <c r="P4">
        <v>137</v>
      </c>
      <c r="Q4">
        <v>140</v>
      </c>
    </row>
    <row r="5" spans="1:17" x14ac:dyDescent="0.2">
      <c r="A5" s="1" t="s">
        <v>1</v>
      </c>
      <c r="B5" t="s">
        <v>9</v>
      </c>
      <c r="C5">
        <v>9.4</v>
      </c>
      <c r="D5">
        <v>10.199999999999999</v>
      </c>
      <c r="E5">
        <v>11</v>
      </c>
      <c r="F5">
        <v>11.9</v>
      </c>
      <c r="G5">
        <v>12.9</v>
      </c>
      <c r="H5">
        <v>13.55</v>
      </c>
      <c r="I5">
        <v>14.3</v>
      </c>
      <c r="J5">
        <v>15.15</v>
      </c>
      <c r="K5">
        <v>16.100000000000001</v>
      </c>
      <c r="L5">
        <v>17.25</v>
      </c>
      <c r="M5">
        <v>18.399999999999999</v>
      </c>
      <c r="N5">
        <v>19.2</v>
      </c>
      <c r="O5">
        <v>19.8</v>
      </c>
      <c r="P5">
        <v>20.399999999999999</v>
      </c>
      <c r="Q5">
        <v>21.6</v>
      </c>
    </row>
    <row r="6" spans="1:17" x14ac:dyDescent="0.2">
      <c r="A6" t="s">
        <v>2</v>
      </c>
      <c r="B6" t="s">
        <v>10</v>
      </c>
      <c r="C6" s="3">
        <f>C5/($D$2/C4)</f>
        <v>7.5200000000000005</v>
      </c>
      <c r="D6" s="3">
        <f t="shared" ref="D6:Q6" si="0">D5/($D$2/D4)</f>
        <v>8.67</v>
      </c>
      <c r="E6" s="3">
        <f t="shared" si="0"/>
        <v>9.9</v>
      </c>
      <c r="F6" s="3">
        <f t="shared" si="0"/>
        <v>11.305000000000001</v>
      </c>
      <c r="G6" s="3">
        <f t="shared" si="0"/>
        <v>12.9</v>
      </c>
      <c r="H6" s="3">
        <f t="shared" si="0"/>
        <v>14.227500000000001</v>
      </c>
      <c r="I6" s="3">
        <f t="shared" si="0"/>
        <v>15.73</v>
      </c>
      <c r="J6" s="3">
        <f t="shared" si="0"/>
        <v>17.422499999999999</v>
      </c>
      <c r="K6" s="3">
        <f t="shared" si="0"/>
        <v>19.32</v>
      </c>
      <c r="L6" s="3">
        <f t="shared" si="0"/>
        <v>21.5625</v>
      </c>
      <c r="M6" s="3">
        <f t="shared" si="0"/>
        <v>23.919999999999998</v>
      </c>
      <c r="N6" s="3">
        <f t="shared" si="0"/>
        <v>25.536000000000001</v>
      </c>
      <c r="O6" s="3">
        <f t="shared" si="0"/>
        <v>26.730000000000004</v>
      </c>
      <c r="P6" s="3">
        <f t="shared" si="0"/>
        <v>27.947999999999997</v>
      </c>
      <c r="Q6" s="3">
        <f t="shared" si="0"/>
        <v>30.240000000000002</v>
      </c>
    </row>
    <row r="7" spans="1:17" x14ac:dyDescent="0.2">
      <c r="A7" t="s">
        <v>19</v>
      </c>
      <c r="C7" s="3">
        <f t="shared" ref="C7:K7" si="1">C6/($B$2*$E$2)</f>
        <v>0.33571428571428569</v>
      </c>
      <c r="D7" s="3">
        <f t="shared" si="1"/>
        <v>0.38705357142857139</v>
      </c>
      <c r="E7" s="3">
        <f t="shared" si="1"/>
        <v>0.4419642857142857</v>
      </c>
      <c r="F7" s="3">
        <f t="shared" si="1"/>
        <v>0.50468750000000007</v>
      </c>
      <c r="G7" s="3">
        <f t="shared" si="1"/>
        <v>0.5758928571428571</v>
      </c>
      <c r="H7" s="3">
        <f t="shared" si="1"/>
        <v>0.63515624999999998</v>
      </c>
      <c r="I7" s="3">
        <f t="shared" si="1"/>
        <v>0.70223214285714286</v>
      </c>
      <c r="J7" s="3">
        <f t="shared" si="1"/>
        <v>0.77779017857142851</v>
      </c>
      <c r="K7" s="3">
        <f t="shared" si="1"/>
        <v>0.86249999999999993</v>
      </c>
      <c r="L7" s="3">
        <f>L6/($B$2*$E$2)</f>
        <v>0.9626116071428571</v>
      </c>
      <c r="M7" s="3">
        <f t="shared" ref="M7:Q7" si="2">M6/($B$2*$E$2)</f>
        <v>1.0678571428571426</v>
      </c>
      <c r="N7" s="3">
        <f t="shared" si="2"/>
        <v>1.1399999999999999</v>
      </c>
      <c r="O7" s="3">
        <f t="shared" si="2"/>
        <v>1.1933035714285716</v>
      </c>
      <c r="P7" s="3">
        <f t="shared" si="2"/>
        <v>1.2476785714285712</v>
      </c>
      <c r="Q7" s="3">
        <f t="shared" si="2"/>
        <v>1.3499999999999999</v>
      </c>
    </row>
    <row r="8" spans="1:17" x14ac:dyDescent="0.2">
      <c r="A8" t="s">
        <v>3</v>
      </c>
      <c r="B8" t="s">
        <v>11</v>
      </c>
      <c r="C8" s="3">
        <f>$B$2*$E$2/(C6/$C$2)</f>
        <v>178.72340425531914</v>
      </c>
      <c r="D8" s="3">
        <f t="shared" ref="D8:Q8" si="3">$B$2*$E$2/(D6/$C$2)</f>
        <v>155.0173010380623</v>
      </c>
      <c r="E8" s="3">
        <f t="shared" si="3"/>
        <v>135.75757575757575</v>
      </c>
      <c r="F8" s="3">
        <f t="shared" si="3"/>
        <v>118.88544891640866</v>
      </c>
      <c r="G8" s="3">
        <f t="shared" si="3"/>
        <v>104.18604651162792</v>
      </c>
      <c r="H8" s="3">
        <f t="shared" si="3"/>
        <v>94.464944649446508</v>
      </c>
      <c r="I8" s="3">
        <f t="shared" si="3"/>
        <v>85.441830896376359</v>
      </c>
      <c r="J8" s="3">
        <f t="shared" si="3"/>
        <v>77.141627206198891</v>
      </c>
      <c r="K8" s="3">
        <f t="shared" si="3"/>
        <v>69.565217391304358</v>
      </c>
      <c r="L8" s="3">
        <f t="shared" si="3"/>
        <v>62.330434782608698</v>
      </c>
      <c r="M8" s="3">
        <f t="shared" si="3"/>
        <v>56.187290969899678</v>
      </c>
      <c r="N8" s="3">
        <f t="shared" si="3"/>
        <v>52.631578947368425</v>
      </c>
      <c r="O8" s="3">
        <f t="shared" si="3"/>
        <v>50.280583613916946</v>
      </c>
      <c r="P8" s="3">
        <f t="shared" si="3"/>
        <v>48.089308716187219</v>
      </c>
      <c r="Q8" s="3">
        <f t="shared" si="3"/>
        <v>44.44444444444445</v>
      </c>
    </row>
    <row r="9" spans="1:17" x14ac:dyDescent="0.2">
      <c r="A9" t="s">
        <v>20</v>
      </c>
      <c r="B9" t="s">
        <v>11</v>
      </c>
      <c r="C9" s="3">
        <f>$G$2*C7</f>
        <v>7.7214285714285706</v>
      </c>
      <c r="D9" s="3">
        <f t="shared" ref="D9:Q9" si="4">$G$2*D7</f>
        <v>8.9022321428571427</v>
      </c>
      <c r="E9" s="3">
        <f t="shared" si="4"/>
        <v>10.165178571428571</v>
      </c>
      <c r="F9" s="3">
        <f t="shared" si="4"/>
        <v>11.607812500000001</v>
      </c>
      <c r="G9" s="3">
        <f t="shared" si="4"/>
        <v>13.245535714285714</v>
      </c>
      <c r="H9" s="3">
        <f t="shared" si="4"/>
        <v>14.608593749999999</v>
      </c>
      <c r="I9" s="3">
        <f t="shared" si="4"/>
        <v>16.151339285714286</v>
      </c>
      <c r="J9" s="3">
        <f t="shared" si="4"/>
        <v>17.889174107142857</v>
      </c>
      <c r="K9" s="3">
        <f t="shared" si="4"/>
        <v>19.837499999999999</v>
      </c>
      <c r="L9" s="3">
        <f t="shared" si="4"/>
        <v>22.140066964285712</v>
      </c>
      <c r="M9" s="3">
        <f t="shared" si="4"/>
        <v>24.56071428571428</v>
      </c>
      <c r="N9" s="3">
        <f t="shared" si="4"/>
        <v>26.22</v>
      </c>
      <c r="O9" s="3">
        <f t="shared" si="4"/>
        <v>27.445982142857147</v>
      </c>
      <c r="P9" s="3">
        <f t="shared" si="4"/>
        <v>28.696607142857136</v>
      </c>
      <c r="Q9" s="3">
        <f t="shared" si="4"/>
        <v>31.049999999999997</v>
      </c>
    </row>
    <row r="10" spans="1:17" x14ac:dyDescent="0.2">
      <c r="A10" t="s">
        <v>4</v>
      </c>
      <c r="B10" t="s">
        <v>16</v>
      </c>
      <c r="C10" s="3">
        <f t="shared" ref="C10:Q10" si="5">$E$2*$B$2/(C5/$D$2)</f>
        <v>238.29787234042556</v>
      </c>
      <c r="D10" s="3">
        <f t="shared" si="5"/>
        <v>219.60784313725495</v>
      </c>
      <c r="E10" s="3">
        <f t="shared" si="5"/>
        <v>203.63636363636365</v>
      </c>
      <c r="F10" s="3">
        <f t="shared" si="5"/>
        <v>188.23529411764707</v>
      </c>
      <c r="G10" s="3">
        <f t="shared" si="5"/>
        <v>173.6434108527132</v>
      </c>
      <c r="H10" s="3">
        <f t="shared" si="5"/>
        <v>165.31365313653137</v>
      </c>
      <c r="I10" s="3">
        <f t="shared" si="5"/>
        <v>156.64335664335664</v>
      </c>
      <c r="J10" s="3">
        <f t="shared" si="5"/>
        <v>147.85478547854788</v>
      </c>
      <c r="K10" s="3">
        <f t="shared" si="5"/>
        <v>139.13043478260872</v>
      </c>
      <c r="L10" s="3">
        <f t="shared" si="5"/>
        <v>129.85507246376812</v>
      </c>
      <c r="M10" s="3">
        <f t="shared" si="5"/>
        <v>121.73913043478262</v>
      </c>
      <c r="N10" s="3">
        <f t="shared" si="5"/>
        <v>116.66666666666667</v>
      </c>
      <c r="O10" s="3">
        <f t="shared" si="5"/>
        <v>113.13131313131314</v>
      </c>
      <c r="P10" s="3">
        <f t="shared" si="5"/>
        <v>109.80392156862747</v>
      </c>
      <c r="Q10" s="3">
        <f t="shared" si="5"/>
        <v>103.7037037037037</v>
      </c>
    </row>
    <row r="11" spans="1:17" x14ac:dyDescent="0.2">
      <c r="A11" t="s">
        <v>19</v>
      </c>
      <c r="C11" s="3">
        <f>$C$10/C10</f>
        <v>1</v>
      </c>
      <c r="D11" s="3">
        <f t="shared" ref="D11:Q11" si="6">$C$10/D10</f>
        <v>1.0851063829787233</v>
      </c>
      <c r="E11" s="3">
        <f t="shared" si="6"/>
        <v>1.1702127659574468</v>
      </c>
      <c r="F11" s="3">
        <f t="shared" si="6"/>
        <v>1.2659574468085106</v>
      </c>
      <c r="G11" s="3">
        <f t="shared" si="6"/>
        <v>1.3723404255319149</v>
      </c>
      <c r="H11" s="3">
        <f t="shared" si="6"/>
        <v>1.4414893617021278</v>
      </c>
      <c r="I11" s="3">
        <f t="shared" si="6"/>
        <v>1.521276595744681</v>
      </c>
      <c r="J11" s="3">
        <f t="shared" si="6"/>
        <v>1.6117021276595744</v>
      </c>
      <c r="K11" s="3">
        <f t="shared" si="6"/>
        <v>1.7127659574468084</v>
      </c>
      <c r="L11" s="3">
        <f t="shared" si="6"/>
        <v>1.8351063829787235</v>
      </c>
      <c r="M11" s="3">
        <f t="shared" si="6"/>
        <v>1.9574468085106382</v>
      </c>
      <c r="N11" s="3">
        <f t="shared" si="6"/>
        <v>2.042553191489362</v>
      </c>
      <c r="O11" s="3">
        <f t="shared" si="6"/>
        <v>2.1063829787234045</v>
      </c>
      <c r="P11" s="3">
        <f t="shared" si="6"/>
        <v>2.1702127659574466</v>
      </c>
      <c r="Q11" s="3">
        <f t="shared" si="6"/>
        <v>2.2978723404255321</v>
      </c>
    </row>
    <row r="12" spans="1:17" x14ac:dyDescent="0.2">
      <c r="A12" s="1" t="s">
        <v>5</v>
      </c>
      <c r="B12" t="s">
        <v>11</v>
      </c>
      <c r="C12">
        <f>5*C11</f>
        <v>5</v>
      </c>
      <c r="D12" s="3">
        <f t="shared" ref="D12:Q12" si="7">5*D11</f>
        <v>5.4255319148936163</v>
      </c>
      <c r="E12" s="3">
        <f t="shared" si="7"/>
        <v>5.8510638297872344</v>
      </c>
      <c r="F12" s="3">
        <f t="shared" si="7"/>
        <v>6.3297872340425529</v>
      </c>
      <c r="G12" s="3">
        <f t="shared" si="7"/>
        <v>6.8617021276595747</v>
      </c>
      <c r="H12" s="3">
        <f t="shared" si="7"/>
        <v>7.2074468085106389</v>
      </c>
      <c r="I12" s="3">
        <f t="shared" si="7"/>
        <v>7.6063829787234045</v>
      </c>
      <c r="J12" s="3">
        <f t="shared" si="7"/>
        <v>8.0585106382978715</v>
      </c>
      <c r="K12" s="3">
        <f t="shared" si="7"/>
        <v>8.5638297872340416</v>
      </c>
      <c r="L12" s="3">
        <f t="shared" si="7"/>
        <v>9.1755319148936181</v>
      </c>
      <c r="M12" s="3">
        <f t="shared" si="7"/>
        <v>9.787234042553191</v>
      </c>
      <c r="N12" s="3">
        <f t="shared" si="7"/>
        <v>10.212765957446809</v>
      </c>
      <c r="O12" s="3">
        <f t="shared" si="7"/>
        <v>10.531914893617023</v>
      </c>
      <c r="P12" s="3">
        <f t="shared" si="7"/>
        <v>10.851063829787233</v>
      </c>
      <c r="Q12" s="3">
        <f t="shared" si="7"/>
        <v>11.48936170212766</v>
      </c>
    </row>
    <row r="13" spans="1:17" x14ac:dyDescent="0.2">
      <c r="A13" s="5" t="s">
        <v>22</v>
      </c>
      <c r="B13" t="s">
        <v>11</v>
      </c>
      <c r="C13" s="3">
        <f t="shared" ref="C13:P13" si="8">$I$2+$G$2+C8</f>
        <v>206.72340425531914</v>
      </c>
      <c r="D13" s="3">
        <f t="shared" si="8"/>
        <v>183.0173010380623</v>
      </c>
      <c r="E13" s="3">
        <f t="shared" si="8"/>
        <v>163.75757575757575</v>
      </c>
      <c r="F13" s="3">
        <f t="shared" si="8"/>
        <v>146.88544891640868</v>
      </c>
      <c r="G13" s="3">
        <f t="shared" si="8"/>
        <v>132.18604651162792</v>
      </c>
      <c r="H13" s="3">
        <f t="shared" si="8"/>
        <v>122.46494464944651</v>
      </c>
      <c r="I13" s="3">
        <f t="shared" si="8"/>
        <v>113.44183089637636</v>
      </c>
      <c r="J13" s="3">
        <f t="shared" si="8"/>
        <v>105.14162720619889</v>
      </c>
      <c r="K13" s="3">
        <f t="shared" si="8"/>
        <v>97.565217391304358</v>
      </c>
      <c r="L13" s="3">
        <f t="shared" si="8"/>
        <v>90.330434782608705</v>
      </c>
      <c r="M13" s="3">
        <f t="shared" si="8"/>
        <v>84.187290969899678</v>
      </c>
      <c r="N13" s="3">
        <f t="shared" si="8"/>
        <v>80.631578947368425</v>
      </c>
      <c r="O13" s="3">
        <f t="shared" si="8"/>
        <v>78.280583613916946</v>
      </c>
      <c r="P13" s="3">
        <f t="shared" si="8"/>
        <v>76.089308716187219</v>
      </c>
      <c r="Q13" s="3">
        <f>$I$2+$G$2+Q8</f>
        <v>72.444444444444457</v>
      </c>
    </row>
    <row r="14" spans="1:17" x14ac:dyDescent="0.2">
      <c r="A14" s="5" t="s">
        <v>23</v>
      </c>
      <c r="B14" t="s">
        <v>11</v>
      </c>
      <c r="C14" s="3">
        <f>$I$2+$F$2+C8</f>
        <v>213.72340425531914</v>
      </c>
      <c r="D14" s="3">
        <f t="shared" ref="D14:Q14" si="9">$I$2+$F$2+D8</f>
        <v>190.0173010380623</v>
      </c>
      <c r="E14" s="3">
        <f t="shared" si="9"/>
        <v>170.75757575757575</v>
      </c>
      <c r="F14" s="3">
        <f t="shared" si="9"/>
        <v>153.88544891640868</v>
      </c>
      <c r="G14" s="3">
        <f t="shared" si="9"/>
        <v>139.18604651162792</v>
      </c>
      <c r="H14" s="3">
        <f t="shared" si="9"/>
        <v>129.46494464944652</v>
      </c>
      <c r="I14" s="3">
        <f t="shared" si="9"/>
        <v>120.44183089637636</v>
      </c>
      <c r="J14" s="3">
        <f t="shared" si="9"/>
        <v>112.14162720619889</v>
      </c>
      <c r="K14" s="3">
        <f t="shared" si="9"/>
        <v>104.56521739130436</v>
      </c>
      <c r="L14" s="3">
        <f t="shared" si="9"/>
        <v>97.330434782608705</v>
      </c>
      <c r="M14" s="3">
        <f t="shared" si="9"/>
        <v>91.187290969899678</v>
      </c>
      <c r="N14" s="3">
        <f t="shared" si="9"/>
        <v>87.631578947368425</v>
      </c>
      <c r="O14" s="3">
        <f t="shared" si="9"/>
        <v>85.280583613916946</v>
      </c>
      <c r="P14" s="3">
        <f t="shared" si="9"/>
        <v>83.089308716187219</v>
      </c>
      <c r="Q14" s="3">
        <f t="shared" si="9"/>
        <v>79.444444444444457</v>
      </c>
    </row>
    <row r="16" spans="1:17" x14ac:dyDescent="0.2">
      <c r="A16" t="s">
        <v>6</v>
      </c>
      <c r="B16" t="s">
        <v>8</v>
      </c>
      <c r="C16" s="3">
        <f>C10/(C13/$C$2)</f>
        <v>69.164265129683002</v>
      </c>
      <c r="D16" s="3">
        <f t="shared" ref="D16:Q16" si="10">D10/(D13/$C$2)</f>
        <v>71.995764955002656</v>
      </c>
      <c r="E16" s="3">
        <f t="shared" si="10"/>
        <v>74.611398963730579</v>
      </c>
      <c r="F16" s="3">
        <f t="shared" si="10"/>
        <v>76.890650029508464</v>
      </c>
      <c r="G16" s="3">
        <f t="shared" si="10"/>
        <v>78.817733990147786</v>
      </c>
      <c r="H16" s="3">
        <f t="shared" si="10"/>
        <v>80.993130047004939</v>
      </c>
      <c r="I16" s="3">
        <f t="shared" si="10"/>
        <v>82.849521418484215</v>
      </c>
      <c r="J16" s="3">
        <f t="shared" si="10"/>
        <v>84.374641751690945</v>
      </c>
      <c r="K16" s="3">
        <f t="shared" si="10"/>
        <v>85.561497326203209</v>
      </c>
      <c r="L16" s="3">
        <f t="shared" si="10"/>
        <v>86.253369272237194</v>
      </c>
      <c r="M16" s="3">
        <f t="shared" si="10"/>
        <v>86.763070077864299</v>
      </c>
      <c r="N16" s="3">
        <f t="shared" si="10"/>
        <v>86.814621409921671</v>
      </c>
      <c r="O16" s="3">
        <f t="shared" si="10"/>
        <v>86.712163789642716</v>
      </c>
      <c r="P16" s="3">
        <f t="shared" si="10"/>
        <v>86.585558540053725</v>
      </c>
      <c r="Q16" s="3">
        <f t="shared" si="10"/>
        <v>85.889570552147205</v>
      </c>
    </row>
    <row r="17" spans="1:17" x14ac:dyDescent="0.2">
      <c r="A17" t="s">
        <v>7</v>
      </c>
      <c r="B17" t="s">
        <v>8</v>
      </c>
      <c r="C17" s="3">
        <f>C10/(C14/$C$2)</f>
        <v>66.898954703832757</v>
      </c>
      <c r="D17" s="3">
        <f t="shared" ref="D17:Q17" si="11">D10/(D14/$C$2)</f>
        <v>69.34353091140855</v>
      </c>
      <c r="E17" s="3">
        <f t="shared" si="11"/>
        <v>71.552795031055908</v>
      </c>
      <c r="F17" s="3">
        <f t="shared" si="11"/>
        <v>73.393018810984813</v>
      </c>
      <c r="G17" s="3">
        <f t="shared" si="11"/>
        <v>74.853801169590653</v>
      </c>
      <c r="H17" s="3">
        <f t="shared" si="11"/>
        <v>76.613937580162442</v>
      </c>
      <c r="I17" s="3">
        <f t="shared" si="11"/>
        <v>78.034361721780897</v>
      </c>
      <c r="J17" s="3">
        <f t="shared" si="11"/>
        <v>79.107886604863637</v>
      </c>
      <c r="K17" s="3">
        <f t="shared" si="11"/>
        <v>79.833679833679838</v>
      </c>
      <c r="L17" s="3">
        <f t="shared" si="11"/>
        <v>80.050031269543453</v>
      </c>
      <c r="M17" s="3">
        <f t="shared" si="11"/>
        <v>80.102695763799744</v>
      </c>
      <c r="N17" s="3">
        <f t="shared" si="11"/>
        <v>79.87987987987988</v>
      </c>
      <c r="O17" s="3">
        <f t="shared" si="11"/>
        <v>79.594656840165825</v>
      </c>
      <c r="P17" s="3">
        <f t="shared" si="11"/>
        <v>79.291011032736478</v>
      </c>
      <c r="Q17" s="3">
        <f t="shared" si="11"/>
        <v>78.321678321678306</v>
      </c>
    </row>
    <row r="21" spans="1:17" x14ac:dyDescent="0.2">
      <c r="A21" t="s">
        <v>24</v>
      </c>
      <c r="B21" t="s">
        <v>1</v>
      </c>
      <c r="C21" t="s">
        <v>25</v>
      </c>
      <c r="D21" t="s">
        <v>26</v>
      </c>
      <c r="E21" t="s">
        <v>27</v>
      </c>
      <c r="F21" t="s">
        <v>28</v>
      </c>
      <c r="G21" t="s">
        <v>29</v>
      </c>
      <c r="H21" t="s">
        <v>30</v>
      </c>
      <c r="I21" t="s">
        <v>31</v>
      </c>
      <c r="M21">
        <f>H2</f>
        <v>22.400000000000002</v>
      </c>
    </row>
    <row r="22" spans="1:17" x14ac:dyDescent="0.2">
      <c r="A22">
        <v>120</v>
      </c>
      <c r="B22" s="3">
        <f t="shared" ref="B22:B29" si="12">$B$2/A22*100</f>
        <v>23.333333333333332</v>
      </c>
      <c r="C22">
        <v>140</v>
      </c>
      <c r="D22" s="3">
        <f t="shared" ref="D22:D24" si="13">($A$32/C22)*$C$2</f>
        <v>94.285714285714278</v>
      </c>
      <c r="E22">
        <v>5</v>
      </c>
      <c r="F22">
        <v>23</v>
      </c>
      <c r="G22" s="6">
        <f>O22</f>
        <v>22.178571428571431</v>
      </c>
      <c r="H22" s="3">
        <f t="shared" ref="H22:H24" si="14">D22+E22+F22</f>
        <v>122.28571428571428</v>
      </c>
      <c r="I22" s="3">
        <f t="shared" ref="I22:I30" si="15">D22+E22+G22</f>
        <v>121.46428571428571</v>
      </c>
      <c r="M22" s="3">
        <f>Q5</f>
        <v>21.6</v>
      </c>
      <c r="N22" s="2">
        <f>M22/$M$21</f>
        <v>0.9642857142857143</v>
      </c>
      <c r="O22" s="3">
        <f>$G$2*N22</f>
        <v>22.178571428571431</v>
      </c>
    </row>
    <row r="23" spans="1:17" x14ac:dyDescent="0.2">
      <c r="A23">
        <v>130</v>
      </c>
      <c r="B23" s="3">
        <f t="shared" si="12"/>
        <v>21.53846153846154</v>
      </c>
      <c r="C23">
        <v>137</v>
      </c>
      <c r="D23" s="3">
        <f t="shared" si="13"/>
        <v>96.350364963503651</v>
      </c>
      <c r="E23">
        <v>5</v>
      </c>
      <c r="F23">
        <v>23</v>
      </c>
      <c r="G23" s="6">
        <f>O23</f>
        <v>18.851785714285711</v>
      </c>
      <c r="H23" s="3">
        <f t="shared" si="14"/>
        <v>124.35036496350365</v>
      </c>
      <c r="I23" s="3">
        <f t="shared" si="15"/>
        <v>120.20215067778936</v>
      </c>
      <c r="M23" s="3">
        <f>0.9*P5</f>
        <v>18.36</v>
      </c>
      <c r="N23" s="2">
        <f>M23/$M$21</f>
        <v>0.81964285714285701</v>
      </c>
      <c r="O23" s="3">
        <f>$G$2*N23</f>
        <v>18.851785714285711</v>
      </c>
    </row>
    <row r="24" spans="1:17" x14ac:dyDescent="0.2">
      <c r="A24">
        <v>140</v>
      </c>
      <c r="B24" s="3">
        <f t="shared" si="12"/>
        <v>20</v>
      </c>
      <c r="C24">
        <v>135</v>
      </c>
      <c r="D24" s="3">
        <f t="shared" si="13"/>
        <v>97.777777777777771</v>
      </c>
      <c r="E24">
        <v>5</v>
      </c>
      <c r="F24">
        <v>23</v>
      </c>
      <c r="G24" s="6">
        <f t="shared" ref="G24:G31" si="16">O24</f>
        <v>16.264285714285716</v>
      </c>
      <c r="H24" s="3">
        <f t="shared" si="14"/>
        <v>125.77777777777777</v>
      </c>
      <c r="I24" s="3">
        <f t="shared" si="15"/>
        <v>119.04206349206349</v>
      </c>
      <c r="M24" s="3">
        <f>0.8*O5</f>
        <v>15.840000000000002</v>
      </c>
      <c r="N24" s="2">
        <f t="shared" ref="N24:N31" si="17">M24/$M$21</f>
        <v>0.70714285714285718</v>
      </c>
      <c r="O24" s="3">
        <f t="shared" ref="O24:O31" si="18">$G$2*N24</f>
        <v>16.264285714285716</v>
      </c>
    </row>
    <row r="25" spans="1:17" x14ac:dyDescent="0.2">
      <c r="A25">
        <v>150</v>
      </c>
      <c r="B25" s="3">
        <f t="shared" si="12"/>
        <v>18.666666666666668</v>
      </c>
      <c r="C25">
        <v>130</v>
      </c>
      <c r="D25" s="3">
        <f t="shared" ref="D25:D31" si="19">($A$32/C25)*$C$2</f>
        <v>101.53846153846153</v>
      </c>
      <c r="E25">
        <v>5</v>
      </c>
      <c r="F25">
        <v>23</v>
      </c>
      <c r="G25" s="6">
        <f t="shared" si="16"/>
        <v>13.225</v>
      </c>
      <c r="H25" s="3">
        <f t="shared" ref="H25:H32" si="20">D25+E25+F25</f>
        <v>129.53846153846155</v>
      </c>
      <c r="I25" s="3">
        <f t="shared" si="15"/>
        <v>119.76346153846153</v>
      </c>
      <c r="J25" s="3"/>
      <c r="M25" s="3">
        <f>0.7*M5</f>
        <v>12.879999999999999</v>
      </c>
      <c r="N25" s="2">
        <f t="shared" si="17"/>
        <v>0.57499999999999996</v>
      </c>
      <c r="O25" s="3">
        <f t="shared" si="18"/>
        <v>13.225</v>
      </c>
    </row>
    <row r="26" spans="1:17" x14ac:dyDescent="0.2">
      <c r="A26">
        <v>160</v>
      </c>
      <c r="B26" s="3">
        <f t="shared" si="12"/>
        <v>17.5</v>
      </c>
      <c r="C26">
        <v>125</v>
      </c>
      <c r="D26" s="3">
        <f t="shared" si="19"/>
        <v>105.6</v>
      </c>
      <c r="E26">
        <v>5</v>
      </c>
      <c r="F26">
        <v>23</v>
      </c>
      <c r="G26" s="6">
        <f t="shared" si="16"/>
        <v>10.627232142857141</v>
      </c>
      <c r="H26" s="3">
        <f t="shared" si="20"/>
        <v>133.6</v>
      </c>
      <c r="I26" s="3">
        <f t="shared" si="15"/>
        <v>121.22723214285713</v>
      </c>
      <c r="J26" s="3"/>
      <c r="M26" s="3">
        <f>0.6*L5</f>
        <v>10.35</v>
      </c>
      <c r="N26" s="2">
        <f t="shared" si="17"/>
        <v>0.46205357142857134</v>
      </c>
      <c r="O26" s="3">
        <f t="shared" si="18"/>
        <v>10.627232142857141</v>
      </c>
    </row>
    <row r="27" spans="1:17" x14ac:dyDescent="0.2">
      <c r="A27">
        <v>170</v>
      </c>
      <c r="B27" s="3">
        <f t="shared" si="12"/>
        <v>16.470588235294116</v>
      </c>
      <c r="C27">
        <v>120</v>
      </c>
      <c r="D27" s="3">
        <f t="shared" si="19"/>
        <v>110</v>
      </c>
      <c r="E27">
        <v>5</v>
      </c>
      <c r="F27">
        <v>23</v>
      </c>
      <c r="G27" s="6">
        <f t="shared" si="16"/>
        <v>8.265625</v>
      </c>
      <c r="H27" s="3">
        <f t="shared" si="20"/>
        <v>138</v>
      </c>
      <c r="I27" s="3">
        <f t="shared" si="15"/>
        <v>123.265625</v>
      </c>
      <c r="J27" s="3"/>
      <c r="M27" s="3">
        <f>0.5*K5</f>
        <v>8.0500000000000007</v>
      </c>
      <c r="N27" s="2">
        <f t="shared" si="17"/>
        <v>0.359375</v>
      </c>
      <c r="O27" s="3">
        <f t="shared" si="18"/>
        <v>8.265625</v>
      </c>
    </row>
    <row r="28" spans="1:17" x14ac:dyDescent="0.2">
      <c r="A28">
        <v>180</v>
      </c>
      <c r="B28" s="3">
        <f t="shared" si="12"/>
        <v>15.555555555555555</v>
      </c>
      <c r="C28">
        <v>115</v>
      </c>
      <c r="D28" s="3">
        <f t="shared" si="19"/>
        <v>114.78260869565217</v>
      </c>
      <c r="E28">
        <v>5</v>
      </c>
      <c r="F28">
        <v>23</v>
      </c>
      <c r="G28" s="6">
        <f t="shared" si="16"/>
        <v>6.2223214285714281</v>
      </c>
      <c r="H28" s="3">
        <f t="shared" si="20"/>
        <v>142.78260869565219</v>
      </c>
      <c r="I28" s="3">
        <f t="shared" si="15"/>
        <v>126.00493012422361</v>
      </c>
      <c r="J28" s="3"/>
      <c r="M28" s="3">
        <f>0.4*J5</f>
        <v>6.0600000000000005</v>
      </c>
      <c r="N28" s="2">
        <f t="shared" si="17"/>
        <v>0.27053571428571427</v>
      </c>
      <c r="O28" s="3">
        <f t="shared" si="18"/>
        <v>6.2223214285714281</v>
      </c>
    </row>
    <row r="29" spans="1:17" x14ac:dyDescent="0.2">
      <c r="A29">
        <v>190</v>
      </c>
      <c r="B29" s="3">
        <f t="shared" si="12"/>
        <v>14.736842105263156</v>
      </c>
      <c r="C29">
        <v>110</v>
      </c>
      <c r="D29" s="3">
        <f t="shared" si="19"/>
        <v>120</v>
      </c>
      <c r="E29">
        <v>5</v>
      </c>
      <c r="F29">
        <v>23</v>
      </c>
      <c r="G29" s="6">
        <f t="shared" si="16"/>
        <v>4.4049107142857142</v>
      </c>
      <c r="H29" s="3">
        <f t="shared" si="20"/>
        <v>148</v>
      </c>
      <c r="I29" s="3">
        <f t="shared" si="15"/>
        <v>129.40491071428571</v>
      </c>
      <c r="J29" s="3"/>
      <c r="M29" s="3">
        <f>0.3*I5</f>
        <v>4.29</v>
      </c>
      <c r="N29" s="2">
        <f t="shared" si="17"/>
        <v>0.19151785714285713</v>
      </c>
      <c r="O29" s="3">
        <f t="shared" si="18"/>
        <v>4.4049107142857142</v>
      </c>
    </row>
    <row r="30" spans="1:17" x14ac:dyDescent="0.2">
      <c r="A30">
        <v>200</v>
      </c>
      <c r="B30" s="3">
        <f>$B$2/A30*100</f>
        <v>14.000000000000002</v>
      </c>
      <c r="C30">
        <v>105</v>
      </c>
      <c r="D30" s="3">
        <f t="shared" si="19"/>
        <v>125.71428571428572</v>
      </c>
      <c r="E30">
        <v>5</v>
      </c>
      <c r="F30">
        <v>23</v>
      </c>
      <c r="G30" s="6">
        <f t="shared" si="16"/>
        <v>2.7825892857142858</v>
      </c>
      <c r="H30" s="3">
        <f t="shared" si="20"/>
        <v>153.71428571428572</v>
      </c>
      <c r="I30" s="3">
        <f t="shared" si="15"/>
        <v>133.49687500000002</v>
      </c>
      <c r="J30" s="3"/>
      <c r="M30" s="3">
        <f>0.2*H5</f>
        <v>2.7100000000000004</v>
      </c>
      <c r="N30" s="2">
        <f t="shared" si="17"/>
        <v>0.12098214285714286</v>
      </c>
      <c r="O30" s="3">
        <f t="shared" si="18"/>
        <v>2.7825892857142858</v>
      </c>
    </row>
    <row r="31" spans="1:17" x14ac:dyDescent="0.2">
      <c r="A31">
        <v>210</v>
      </c>
      <c r="B31" s="3">
        <f t="shared" ref="B31:B37" si="21">$B$2/A31*100</f>
        <v>13.333333333333334</v>
      </c>
      <c r="C31">
        <v>100</v>
      </c>
      <c r="D31" s="3">
        <f t="shared" si="19"/>
        <v>132</v>
      </c>
      <c r="E31">
        <v>5</v>
      </c>
      <c r="F31">
        <v>23</v>
      </c>
      <c r="G31" s="6">
        <f t="shared" si="16"/>
        <v>1.3245535714285714</v>
      </c>
      <c r="H31" s="3">
        <f t="shared" si="20"/>
        <v>160</v>
      </c>
      <c r="I31" s="3">
        <f>D31+E31+G31</f>
        <v>138.32455357142857</v>
      </c>
      <c r="J31" s="3"/>
      <c r="M31" s="3">
        <f>0.1*G5</f>
        <v>1.29</v>
      </c>
      <c r="N31" s="2">
        <f t="shared" si="17"/>
        <v>5.7589285714285711E-2</v>
      </c>
      <c r="O31" s="3">
        <f t="shared" si="18"/>
        <v>1.3245535714285714</v>
      </c>
    </row>
    <row r="32" spans="1:17" x14ac:dyDescent="0.2">
      <c r="A32" s="7">
        <v>220</v>
      </c>
      <c r="B32" s="9">
        <f t="shared" si="21"/>
        <v>12.727272727272727</v>
      </c>
      <c r="C32" s="8">
        <v>95</v>
      </c>
      <c r="D32" s="3">
        <f>($A$32/C32)*$C$2</f>
        <v>138.94736842105263</v>
      </c>
      <c r="H32" s="3">
        <f t="shared" si="20"/>
        <v>138.94736842105263</v>
      </c>
      <c r="I32" s="3">
        <f>D32+E32+G32</f>
        <v>138.94736842105263</v>
      </c>
      <c r="J32" s="3"/>
      <c r="M32" s="3"/>
    </row>
    <row r="33" spans="1:15" x14ac:dyDescent="0.2">
      <c r="A33">
        <v>230</v>
      </c>
      <c r="B33" s="3">
        <f t="shared" si="21"/>
        <v>12.173913043478262</v>
      </c>
      <c r="C33">
        <v>95</v>
      </c>
      <c r="M33" s="3"/>
    </row>
    <row r="34" spans="1:15" x14ac:dyDescent="0.2">
      <c r="A34">
        <v>240</v>
      </c>
      <c r="B34" s="3">
        <f t="shared" si="21"/>
        <v>11.666666666666666</v>
      </c>
      <c r="C34">
        <v>90</v>
      </c>
      <c r="M34" s="3"/>
    </row>
    <row r="35" spans="1:15" x14ac:dyDescent="0.2">
      <c r="A35">
        <v>250</v>
      </c>
      <c r="B35" s="3">
        <f t="shared" si="21"/>
        <v>11.200000000000001</v>
      </c>
      <c r="C35">
        <v>85</v>
      </c>
      <c r="M35" s="3"/>
    </row>
    <row r="36" spans="1:15" x14ac:dyDescent="0.2">
      <c r="A36">
        <v>260</v>
      </c>
      <c r="B36" s="3">
        <f t="shared" si="21"/>
        <v>10.76923076923077</v>
      </c>
      <c r="C36">
        <v>85</v>
      </c>
      <c r="M36" s="3"/>
    </row>
    <row r="37" spans="1:15" x14ac:dyDescent="0.2">
      <c r="A37">
        <v>270</v>
      </c>
      <c r="B37" s="3">
        <f t="shared" si="21"/>
        <v>10.37037037037037</v>
      </c>
      <c r="C37">
        <v>85</v>
      </c>
      <c r="M37" s="3"/>
    </row>
    <row r="38" spans="1:15" x14ac:dyDescent="0.2">
      <c r="A38">
        <v>280</v>
      </c>
      <c r="B38" s="3">
        <f>$B$2/A38*100</f>
        <v>10</v>
      </c>
      <c r="C38">
        <v>80</v>
      </c>
      <c r="M38" s="3"/>
    </row>
    <row r="39" spans="1:15" x14ac:dyDescent="0.2">
      <c r="B39" s="6"/>
      <c r="M39" s="3"/>
    </row>
    <row r="40" spans="1:15" x14ac:dyDescent="0.2">
      <c r="B40" s="3"/>
      <c r="M40" s="3"/>
    </row>
    <row r="41" spans="1:15" x14ac:dyDescent="0.2">
      <c r="A41" t="s">
        <v>24</v>
      </c>
      <c r="B41" t="s">
        <v>1</v>
      </c>
      <c r="C41" t="s">
        <v>25</v>
      </c>
      <c r="D41" t="s">
        <v>26</v>
      </c>
      <c r="E41" t="s">
        <v>27</v>
      </c>
      <c r="F41" t="s">
        <v>28</v>
      </c>
      <c r="G41" t="s">
        <v>29</v>
      </c>
      <c r="H41" t="s">
        <v>30</v>
      </c>
      <c r="I41" t="s">
        <v>31</v>
      </c>
      <c r="M41" s="3">
        <f>$H$2</f>
        <v>22.400000000000002</v>
      </c>
    </row>
    <row r="42" spans="1:15" x14ac:dyDescent="0.2">
      <c r="A42">
        <v>120</v>
      </c>
      <c r="B42" s="3">
        <f t="shared" ref="B42:B49" si="22">$B$2/A42*100</f>
        <v>23.333333333333332</v>
      </c>
      <c r="C42">
        <v>140</v>
      </c>
      <c r="D42" s="3">
        <f t="shared" ref="D42:D46" si="23">($A$47/C42)*$C$2</f>
        <v>72.857142857142847</v>
      </c>
      <c r="E42">
        <v>5</v>
      </c>
      <c r="F42">
        <v>23</v>
      </c>
      <c r="G42" s="6">
        <f>O42</f>
        <v>11.089285714285715</v>
      </c>
      <c r="H42" s="3">
        <f t="shared" ref="H42:H44" si="24">D42+E42+F42</f>
        <v>100.85714285714285</v>
      </c>
      <c r="I42" s="3">
        <f t="shared" ref="I42:I47" si="25">D42+E42+G42</f>
        <v>88.946428571428555</v>
      </c>
      <c r="M42" s="3">
        <f>0.5*Q5</f>
        <v>10.8</v>
      </c>
      <c r="N42" s="2">
        <f>M42/$M$21</f>
        <v>0.48214285714285715</v>
      </c>
      <c r="O42" s="3">
        <f>$G$2*N42</f>
        <v>11.089285714285715</v>
      </c>
    </row>
    <row r="43" spans="1:15" x14ac:dyDescent="0.2">
      <c r="A43">
        <v>130</v>
      </c>
      <c r="B43" s="3">
        <f t="shared" si="22"/>
        <v>21.53846153846154</v>
      </c>
      <c r="C43">
        <v>137</v>
      </c>
      <c r="D43" s="3">
        <f t="shared" si="23"/>
        <v>74.452554744525543</v>
      </c>
      <c r="E43">
        <v>5</v>
      </c>
      <c r="F43">
        <v>23</v>
      </c>
      <c r="G43" s="6">
        <f>O43</f>
        <v>8.3785714285714281</v>
      </c>
      <c r="H43" s="3">
        <f t="shared" si="24"/>
        <v>102.45255474452554</v>
      </c>
      <c r="I43" s="3">
        <f t="shared" si="25"/>
        <v>87.831126173096976</v>
      </c>
      <c r="M43" s="3">
        <f>0.4*P5</f>
        <v>8.16</v>
      </c>
      <c r="N43" s="2">
        <f>M43/$M$21</f>
        <v>0.36428571428571427</v>
      </c>
      <c r="O43" s="3">
        <f>$G$2*N43</f>
        <v>8.3785714285714281</v>
      </c>
    </row>
    <row r="44" spans="1:15" x14ac:dyDescent="0.2">
      <c r="A44">
        <v>140</v>
      </c>
      <c r="B44" s="3">
        <f t="shared" si="22"/>
        <v>20</v>
      </c>
      <c r="C44">
        <v>135</v>
      </c>
      <c r="D44" s="3">
        <f t="shared" si="23"/>
        <v>75.555555555555557</v>
      </c>
      <c r="E44">
        <v>5</v>
      </c>
      <c r="F44">
        <v>23</v>
      </c>
      <c r="G44" s="6">
        <f t="shared" ref="G44:G46" si="26">O44</f>
        <v>6.0991071428571431</v>
      </c>
      <c r="H44" s="3">
        <f t="shared" si="24"/>
        <v>103.55555555555556</v>
      </c>
      <c r="I44" s="3">
        <f t="shared" si="25"/>
        <v>86.654662698412693</v>
      </c>
      <c r="M44" s="3">
        <f>0.3*O5</f>
        <v>5.94</v>
      </c>
      <c r="N44" s="2">
        <f t="shared" ref="N44:N46" si="27">M44/$M$21</f>
        <v>0.26517857142857143</v>
      </c>
      <c r="O44" s="3">
        <f t="shared" ref="O44:O46" si="28">$G$2*N44</f>
        <v>6.0991071428571431</v>
      </c>
    </row>
    <row r="45" spans="1:15" x14ac:dyDescent="0.2">
      <c r="A45">
        <v>150</v>
      </c>
      <c r="B45" s="3">
        <f t="shared" si="22"/>
        <v>18.666666666666668</v>
      </c>
      <c r="C45">
        <v>130</v>
      </c>
      <c r="D45" s="3">
        <f t="shared" si="23"/>
        <v>78.461538461538467</v>
      </c>
      <c r="E45">
        <v>5</v>
      </c>
      <c r="F45">
        <v>23</v>
      </c>
      <c r="G45" s="6">
        <f t="shared" si="26"/>
        <v>3.778571428571428</v>
      </c>
      <c r="H45" s="3">
        <f>D45+E45+F45</f>
        <v>106.46153846153847</v>
      </c>
      <c r="I45" s="3">
        <f t="shared" si="25"/>
        <v>87.240109890109892</v>
      </c>
      <c r="J45" s="3"/>
      <c r="M45" s="3">
        <f>0.2*M5</f>
        <v>3.6799999999999997</v>
      </c>
      <c r="N45" s="2">
        <f t="shared" si="27"/>
        <v>0.16428571428571426</v>
      </c>
      <c r="O45" s="3">
        <f t="shared" si="28"/>
        <v>3.778571428571428</v>
      </c>
    </row>
    <row r="46" spans="1:15" x14ac:dyDescent="0.2">
      <c r="A46">
        <v>160</v>
      </c>
      <c r="B46" s="3">
        <f t="shared" si="22"/>
        <v>17.5</v>
      </c>
      <c r="C46">
        <v>125</v>
      </c>
      <c r="D46" s="3">
        <f t="shared" si="23"/>
        <v>81.600000000000009</v>
      </c>
      <c r="E46">
        <v>5</v>
      </c>
      <c r="F46">
        <v>23</v>
      </c>
      <c r="G46" s="6">
        <f t="shared" si="26"/>
        <v>1.771205357142857</v>
      </c>
      <c r="H46" s="3">
        <f>D46+E46+F46</f>
        <v>109.60000000000001</v>
      </c>
      <c r="I46" s="3">
        <f t="shared" si="25"/>
        <v>88.37120535714287</v>
      </c>
      <c r="J46" s="3"/>
      <c r="M46" s="3">
        <f>0.1*L5</f>
        <v>1.7250000000000001</v>
      </c>
      <c r="N46" s="2">
        <f t="shared" si="27"/>
        <v>7.7008928571428562E-2</v>
      </c>
      <c r="O46" s="3">
        <f t="shared" si="28"/>
        <v>1.771205357142857</v>
      </c>
    </row>
    <row r="47" spans="1:15" x14ac:dyDescent="0.2">
      <c r="A47" s="7">
        <v>170</v>
      </c>
      <c r="B47" s="9">
        <f t="shared" si="22"/>
        <v>16.470588235294116</v>
      </c>
      <c r="C47" s="8">
        <v>120</v>
      </c>
      <c r="D47" s="3">
        <f>($A$47/C47)*$C$2</f>
        <v>85</v>
      </c>
      <c r="G47" s="6"/>
      <c r="H47" s="3">
        <f>D47+E47+F47</f>
        <v>85</v>
      </c>
      <c r="I47" s="3">
        <f t="shared" si="25"/>
        <v>85</v>
      </c>
      <c r="J47" s="3"/>
      <c r="M47" s="3"/>
      <c r="N47" s="2"/>
      <c r="O47" s="3"/>
    </row>
    <row r="48" spans="1:15" x14ac:dyDescent="0.2">
      <c r="A48">
        <v>180</v>
      </c>
      <c r="B48" s="3">
        <f t="shared" si="22"/>
        <v>15.555555555555555</v>
      </c>
      <c r="C48">
        <v>115</v>
      </c>
      <c r="D48" s="3"/>
      <c r="G48" s="6"/>
      <c r="H48" s="3"/>
      <c r="I48" s="3"/>
      <c r="J48" s="3"/>
      <c r="M48" s="3"/>
      <c r="N48" s="2"/>
      <c r="O48" s="3"/>
    </row>
    <row r="49" spans="1:15" x14ac:dyDescent="0.2">
      <c r="A49">
        <v>190</v>
      </c>
      <c r="B49" s="3">
        <f t="shared" si="22"/>
        <v>14.736842105263156</v>
      </c>
      <c r="C49">
        <v>110</v>
      </c>
      <c r="D49" s="3"/>
      <c r="G49" s="6"/>
      <c r="H49" s="3"/>
      <c r="I49" s="3"/>
      <c r="J49" s="3"/>
      <c r="M49" s="3"/>
      <c r="N49" s="2"/>
      <c r="O49" s="3"/>
    </row>
    <row r="50" spans="1:15" x14ac:dyDescent="0.2">
      <c r="A50">
        <v>200</v>
      </c>
      <c r="B50" s="3">
        <f>$B$2/A50*100</f>
        <v>14.000000000000002</v>
      </c>
      <c r="C50">
        <v>105</v>
      </c>
      <c r="D50" s="3"/>
      <c r="G50" s="6"/>
      <c r="H50" s="3"/>
      <c r="I50" s="3"/>
      <c r="J50" s="3"/>
      <c r="M50" s="3"/>
      <c r="N50" s="2"/>
      <c r="O50" s="3"/>
    </row>
    <row r="51" spans="1:15" x14ac:dyDescent="0.2">
      <c r="A51">
        <v>210</v>
      </c>
      <c r="B51" s="3">
        <f t="shared" ref="B51:B53" si="29">$B$2/A51*100</f>
        <v>13.333333333333334</v>
      </c>
      <c r="C51">
        <v>100</v>
      </c>
      <c r="D51" s="3"/>
      <c r="G51" s="6"/>
      <c r="H51" s="3"/>
      <c r="I51" s="3"/>
      <c r="J51" s="3"/>
      <c r="M51" s="3"/>
      <c r="N51" s="2"/>
      <c r="O51" s="3"/>
    </row>
    <row r="52" spans="1:15" x14ac:dyDescent="0.2">
      <c r="A52" s="11">
        <v>220</v>
      </c>
      <c r="B52" s="12">
        <f t="shared" si="29"/>
        <v>12.727272727272727</v>
      </c>
      <c r="C52" s="13">
        <v>95</v>
      </c>
      <c r="D52" s="3"/>
      <c r="H52" s="3"/>
      <c r="I52" s="3"/>
      <c r="J52" s="3"/>
      <c r="M52" s="3"/>
    </row>
    <row r="53" spans="1:15" x14ac:dyDescent="0.2">
      <c r="A53">
        <v>230</v>
      </c>
      <c r="B53" s="3">
        <f t="shared" si="29"/>
        <v>12.173913043478262</v>
      </c>
      <c r="C53">
        <v>95</v>
      </c>
      <c r="M53" s="3"/>
    </row>
    <row r="54" spans="1:15" x14ac:dyDescent="0.2">
      <c r="B54" s="3"/>
      <c r="M54" s="3"/>
    </row>
    <row r="55" spans="1:15" x14ac:dyDescent="0.2">
      <c r="B55" s="3"/>
      <c r="M55" s="3"/>
    </row>
    <row r="56" spans="1:15" x14ac:dyDescent="0.2">
      <c r="A56" t="s">
        <v>24</v>
      </c>
      <c r="B56" t="s">
        <v>1</v>
      </c>
      <c r="C56" t="s">
        <v>25</v>
      </c>
      <c r="D56" t="s">
        <v>26</v>
      </c>
      <c r="E56" t="s">
        <v>27</v>
      </c>
      <c r="F56" t="s">
        <v>28</v>
      </c>
      <c r="G56" t="s">
        <v>29</v>
      </c>
      <c r="H56" t="s">
        <v>30</v>
      </c>
      <c r="I56" t="s">
        <v>31</v>
      </c>
      <c r="M56" s="3">
        <f>$H$2</f>
        <v>22.400000000000002</v>
      </c>
    </row>
    <row r="57" spans="1:15" x14ac:dyDescent="0.2">
      <c r="A57">
        <v>120</v>
      </c>
      <c r="B57" s="3">
        <f t="shared" ref="B57:B64" si="30">$B$2/A57*100</f>
        <v>23.333333333333332</v>
      </c>
      <c r="C57">
        <v>140</v>
      </c>
      <c r="D57" s="3">
        <f t="shared" ref="D57:D64" si="31">($A$65/C57)*$C$2</f>
        <v>85.714285714285722</v>
      </c>
      <c r="E57">
        <v>5</v>
      </c>
      <c r="F57">
        <v>23</v>
      </c>
      <c r="G57" s="6">
        <f>O57</f>
        <v>17.74285714285714</v>
      </c>
      <c r="H57" s="3">
        <f t="shared" ref="H57:H59" si="32">D57+E57+F57</f>
        <v>113.71428571428572</v>
      </c>
      <c r="I57" s="3">
        <f t="shared" ref="I57:I65" si="33">D57+E57+G57</f>
        <v>108.45714285714286</v>
      </c>
      <c r="M57" s="3">
        <f>0.8*Q5</f>
        <v>17.28</v>
      </c>
      <c r="N57" s="2">
        <f>M57/$M$21</f>
        <v>0.77142857142857135</v>
      </c>
      <c r="O57" s="3">
        <f>$G$2*N57</f>
        <v>17.74285714285714</v>
      </c>
    </row>
    <row r="58" spans="1:15" x14ac:dyDescent="0.2">
      <c r="A58">
        <v>130</v>
      </c>
      <c r="B58" s="3">
        <f t="shared" si="30"/>
        <v>21.53846153846154</v>
      </c>
      <c r="C58">
        <v>137</v>
      </c>
      <c r="D58" s="3">
        <f t="shared" si="31"/>
        <v>87.591240875912405</v>
      </c>
      <c r="E58">
        <v>5</v>
      </c>
      <c r="F58">
        <v>23</v>
      </c>
      <c r="G58" s="6">
        <f>O58</f>
        <v>14.662499999999996</v>
      </c>
      <c r="H58" s="3">
        <f t="shared" si="32"/>
        <v>115.5912408759124</v>
      </c>
      <c r="I58" s="3">
        <f t="shared" si="33"/>
        <v>107.2537408759124</v>
      </c>
      <c r="M58" s="3">
        <f>0.7*P5</f>
        <v>14.279999999999998</v>
      </c>
      <c r="N58" s="2">
        <f>M58/$M$21</f>
        <v>0.63749999999999984</v>
      </c>
      <c r="O58" s="3">
        <f>$G$2*N58</f>
        <v>14.662499999999996</v>
      </c>
    </row>
    <row r="59" spans="1:15" x14ac:dyDescent="0.2">
      <c r="A59">
        <v>140</v>
      </c>
      <c r="B59" s="3">
        <f t="shared" si="30"/>
        <v>20</v>
      </c>
      <c r="C59">
        <v>135</v>
      </c>
      <c r="D59" s="3">
        <f t="shared" si="31"/>
        <v>88.888888888888886</v>
      </c>
      <c r="E59">
        <v>5</v>
      </c>
      <c r="F59">
        <v>23</v>
      </c>
      <c r="G59" s="6">
        <f t="shared" ref="G59:G62" si="34">O59</f>
        <v>12.198214285714286</v>
      </c>
      <c r="H59" s="3">
        <f t="shared" si="32"/>
        <v>116.88888888888889</v>
      </c>
      <c r="I59" s="3">
        <f t="shared" si="33"/>
        <v>106.08710317460317</v>
      </c>
      <c r="M59" s="3">
        <f>0.6*O5</f>
        <v>11.88</v>
      </c>
      <c r="N59" s="2">
        <f t="shared" ref="N59:N62" si="35">M59/$M$21</f>
        <v>0.53035714285714286</v>
      </c>
      <c r="O59" s="3">
        <f t="shared" ref="O59:O62" si="36">$G$2*N59</f>
        <v>12.198214285714286</v>
      </c>
    </row>
    <row r="60" spans="1:15" x14ac:dyDescent="0.2">
      <c r="A60">
        <v>150</v>
      </c>
      <c r="B60" s="3">
        <f t="shared" si="30"/>
        <v>18.666666666666668</v>
      </c>
      <c r="C60">
        <v>130</v>
      </c>
      <c r="D60" s="3">
        <f t="shared" si="31"/>
        <v>92.307692307692307</v>
      </c>
      <c r="E60">
        <v>5</v>
      </c>
      <c r="F60">
        <v>23</v>
      </c>
      <c r="G60" s="6">
        <f t="shared" si="34"/>
        <v>9.4464285714285694</v>
      </c>
      <c r="H60" s="3">
        <f t="shared" ref="H60:H65" si="37">D60+E60+F60</f>
        <v>120.30769230769231</v>
      </c>
      <c r="I60" s="3">
        <f t="shared" si="33"/>
        <v>106.75412087912088</v>
      </c>
      <c r="J60" s="3"/>
      <c r="M60" s="3">
        <f>0.5*M5</f>
        <v>9.1999999999999993</v>
      </c>
      <c r="N60" s="2">
        <f t="shared" si="35"/>
        <v>0.41071428571428564</v>
      </c>
      <c r="O60" s="3">
        <f t="shared" si="36"/>
        <v>9.4464285714285694</v>
      </c>
    </row>
    <row r="61" spans="1:15" x14ac:dyDescent="0.2">
      <c r="A61">
        <v>160</v>
      </c>
      <c r="B61" s="3">
        <f t="shared" si="30"/>
        <v>17.5</v>
      </c>
      <c r="C61">
        <v>125</v>
      </c>
      <c r="D61" s="3">
        <f t="shared" si="31"/>
        <v>96</v>
      </c>
      <c r="E61">
        <v>5</v>
      </c>
      <c r="F61">
        <v>23</v>
      </c>
      <c r="G61" s="6">
        <f t="shared" si="34"/>
        <v>7.0848214285714279</v>
      </c>
      <c r="H61" s="3">
        <f t="shared" si="37"/>
        <v>124</v>
      </c>
      <c r="I61" s="3">
        <f t="shared" si="33"/>
        <v>108.08482142857143</v>
      </c>
      <c r="J61" s="3"/>
      <c r="M61" s="3">
        <f>0.4*L5</f>
        <v>6.9</v>
      </c>
      <c r="N61" s="2">
        <f t="shared" si="35"/>
        <v>0.30803571428571425</v>
      </c>
      <c r="O61" s="3">
        <f t="shared" si="36"/>
        <v>7.0848214285714279</v>
      </c>
    </row>
    <row r="62" spans="1:15" x14ac:dyDescent="0.2">
      <c r="A62" s="11">
        <v>170</v>
      </c>
      <c r="B62" s="12">
        <f t="shared" si="30"/>
        <v>16.470588235294116</v>
      </c>
      <c r="C62" s="13">
        <v>120</v>
      </c>
      <c r="D62" s="3">
        <f t="shared" si="31"/>
        <v>100</v>
      </c>
      <c r="E62">
        <v>5</v>
      </c>
      <c r="F62" s="6">
        <v>23</v>
      </c>
      <c r="G62" s="6">
        <f t="shared" si="34"/>
        <v>4.9593749999999996</v>
      </c>
      <c r="H62" s="3">
        <f t="shared" si="37"/>
        <v>128</v>
      </c>
      <c r="I62" s="3">
        <f t="shared" si="33"/>
        <v>109.95937499999999</v>
      </c>
      <c r="J62" s="3"/>
      <c r="M62" s="3">
        <f>0.3*K5</f>
        <v>4.83</v>
      </c>
      <c r="N62" s="2">
        <f t="shared" si="35"/>
        <v>0.21562499999999998</v>
      </c>
      <c r="O62" s="3">
        <f t="shared" si="36"/>
        <v>4.9593749999999996</v>
      </c>
    </row>
    <row r="63" spans="1:15" x14ac:dyDescent="0.2">
      <c r="A63">
        <v>180</v>
      </c>
      <c r="B63" s="3">
        <f t="shared" si="30"/>
        <v>15.555555555555555</v>
      </c>
      <c r="C63">
        <v>115</v>
      </c>
      <c r="D63" s="3">
        <f t="shared" si="31"/>
        <v>104.34782608695652</v>
      </c>
      <c r="E63">
        <v>5</v>
      </c>
      <c r="F63">
        <v>23</v>
      </c>
      <c r="G63" s="6">
        <f t="shared" ref="G63:G64" si="38">O63</f>
        <v>3.1111607142857141</v>
      </c>
      <c r="H63" s="3">
        <f t="shared" si="37"/>
        <v>132.3478260869565</v>
      </c>
      <c r="I63" s="3">
        <f t="shared" si="33"/>
        <v>112.45898680124223</v>
      </c>
      <c r="J63" s="3"/>
      <c r="M63" s="3">
        <f>0.2*J5</f>
        <v>3.0300000000000002</v>
      </c>
      <c r="N63" s="2">
        <f t="shared" ref="N63:N64" si="39">M63/$M$21</f>
        <v>0.13526785714285713</v>
      </c>
      <c r="O63" s="3">
        <f t="shared" ref="O63:O64" si="40">$G$2*N63</f>
        <v>3.1111607142857141</v>
      </c>
    </row>
    <row r="64" spans="1:15" x14ac:dyDescent="0.2">
      <c r="A64">
        <v>190</v>
      </c>
      <c r="B64" s="3">
        <f t="shared" si="30"/>
        <v>14.736842105263156</v>
      </c>
      <c r="C64">
        <v>110</v>
      </c>
      <c r="D64" s="3">
        <f t="shared" si="31"/>
        <v>109.09090909090909</v>
      </c>
      <c r="E64">
        <v>5</v>
      </c>
      <c r="F64">
        <v>23</v>
      </c>
      <c r="G64" s="6">
        <f t="shared" si="38"/>
        <v>1.4683035714285713</v>
      </c>
      <c r="H64" s="3">
        <f t="shared" si="37"/>
        <v>137.09090909090909</v>
      </c>
      <c r="I64" s="3">
        <f t="shared" si="33"/>
        <v>115.55921266233767</v>
      </c>
      <c r="J64" s="3"/>
      <c r="M64" s="3">
        <f>0.1*I5</f>
        <v>1.4300000000000002</v>
      </c>
      <c r="N64" s="2">
        <f t="shared" si="39"/>
        <v>6.383928571428571E-2</v>
      </c>
      <c r="O64" s="3">
        <f t="shared" si="40"/>
        <v>1.4683035714285713</v>
      </c>
    </row>
    <row r="65" spans="1:15" x14ac:dyDescent="0.2">
      <c r="A65" s="7">
        <v>200</v>
      </c>
      <c r="B65" s="9">
        <f>$B$2/A65*100</f>
        <v>14.000000000000002</v>
      </c>
      <c r="C65" s="8">
        <v>105</v>
      </c>
      <c r="D65" s="3">
        <f>($A$65/C65)*$C$2</f>
        <v>114.28571428571428</v>
      </c>
      <c r="G65" s="6"/>
      <c r="H65" s="3">
        <f t="shared" si="37"/>
        <v>114.28571428571428</v>
      </c>
      <c r="I65" s="3">
        <f t="shared" si="33"/>
        <v>114.28571428571428</v>
      </c>
      <c r="J65" s="3"/>
      <c r="M65" s="3"/>
      <c r="N65" s="2"/>
      <c r="O65" s="3"/>
    </row>
    <row r="66" spans="1:15" x14ac:dyDescent="0.2">
      <c r="A66">
        <v>210</v>
      </c>
      <c r="B66" s="3">
        <f t="shared" ref="B66:B68" si="41">$B$2/A66*100</f>
        <v>13.333333333333334</v>
      </c>
      <c r="C66">
        <v>100</v>
      </c>
      <c r="D66" s="3"/>
      <c r="G66" s="6"/>
      <c r="H66" s="3"/>
      <c r="I66" s="3"/>
      <c r="J66" s="3"/>
      <c r="M66" s="3"/>
      <c r="N66" s="2"/>
      <c r="O66" s="3"/>
    </row>
    <row r="67" spans="1:15" x14ac:dyDescent="0.2">
      <c r="A67" s="11">
        <v>220</v>
      </c>
      <c r="B67" s="12">
        <f t="shared" si="41"/>
        <v>12.727272727272727</v>
      </c>
      <c r="C67" s="13">
        <v>95</v>
      </c>
      <c r="D67" s="3"/>
      <c r="H67" s="3"/>
      <c r="I67" s="3"/>
      <c r="J67" s="3"/>
      <c r="M67" s="3"/>
    </row>
    <row r="68" spans="1:15" x14ac:dyDescent="0.2">
      <c r="A68">
        <v>230</v>
      </c>
      <c r="B68" s="3">
        <f t="shared" si="41"/>
        <v>12.173913043478262</v>
      </c>
      <c r="C68">
        <v>95</v>
      </c>
      <c r="M68" s="3"/>
    </row>
    <row r="69" spans="1:15" x14ac:dyDescent="0.2">
      <c r="M69" s="3"/>
    </row>
    <row r="70" spans="1:15" x14ac:dyDescent="0.2">
      <c r="M70" s="3"/>
    </row>
    <row r="71" spans="1:15" x14ac:dyDescent="0.2">
      <c r="A71" t="s">
        <v>24</v>
      </c>
      <c r="B71" t="s">
        <v>1</v>
      </c>
      <c r="C71" t="s">
        <v>25</v>
      </c>
      <c r="D71" t="s">
        <v>26</v>
      </c>
      <c r="E71" t="s">
        <v>27</v>
      </c>
      <c r="F71" t="s">
        <v>28</v>
      </c>
      <c r="G71" t="s">
        <v>29</v>
      </c>
      <c r="H71" t="s">
        <v>30</v>
      </c>
      <c r="I71" t="s">
        <v>31</v>
      </c>
      <c r="M71" s="3">
        <f>$H$2</f>
        <v>22.400000000000002</v>
      </c>
    </row>
    <row r="72" spans="1:15" x14ac:dyDescent="0.2">
      <c r="A72">
        <v>120</v>
      </c>
      <c r="B72" s="3">
        <f t="shared" ref="B72:B79" si="42">$B$2/A72*100</f>
        <v>23.333333333333332</v>
      </c>
      <c r="C72">
        <v>140</v>
      </c>
      <c r="D72" s="3">
        <f t="shared" ref="D72:D78" si="43">($A$79/C72)*$C$2</f>
        <v>81.428571428571431</v>
      </c>
      <c r="E72">
        <v>5</v>
      </c>
      <c r="F72">
        <v>23</v>
      </c>
      <c r="G72" s="6">
        <f>O72</f>
        <v>15.524999999999999</v>
      </c>
      <c r="H72" s="3">
        <f t="shared" ref="H72:H74" si="44">D72+E72+F72</f>
        <v>109.42857142857143</v>
      </c>
      <c r="I72" s="3">
        <f t="shared" ref="I72:I79" si="45">D72+E72+G72</f>
        <v>101.95357142857142</v>
      </c>
      <c r="M72" s="3">
        <f>0.7*Q5</f>
        <v>15.12</v>
      </c>
      <c r="N72" s="2">
        <f>M72/$M$21</f>
        <v>0.67499999999999993</v>
      </c>
      <c r="O72" s="3">
        <f>$G$2*N72</f>
        <v>15.524999999999999</v>
      </c>
    </row>
    <row r="73" spans="1:15" x14ac:dyDescent="0.2">
      <c r="A73">
        <v>130</v>
      </c>
      <c r="B73" s="3">
        <f t="shared" si="42"/>
        <v>21.53846153846154</v>
      </c>
      <c r="C73">
        <v>137</v>
      </c>
      <c r="D73" s="3">
        <f t="shared" si="43"/>
        <v>83.211678832116789</v>
      </c>
      <c r="E73">
        <v>5</v>
      </c>
      <c r="F73">
        <v>23</v>
      </c>
      <c r="G73" s="6">
        <f>O73</f>
        <v>12.56785714285714</v>
      </c>
      <c r="H73" s="3">
        <f t="shared" si="44"/>
        <v>111.21167883211679</v>
      </c>
      <c r="I73" s="3">
        <f t="shared" si="45"/>
        <v>100.77953597497392</v>
      </c>
      <c r="M73" s="3">
        <f>0.6*P5</f>
        <v>12.239999999999998</v>
      </c>
      <c r="N73" s="2">
        <f>M73/$M$21</f>
        <v>0.54642857142857126</v>
      </c>
      <c r="O73" s="3">
        <f>$G$2*N73</f>
        <v>12.56785714285714</v>
      </c>
    </row>
    <row r="74" spans="1:15" x14ac:dyDescent="0.2">
      <c r="A74">
        <v>140</v>
      </c>
      <c r="B74" s="3">
        <f t="shared" si="42"/>
        <v>20</v>
      </c>
      <c r="C74">
        <v>135</v>
      </c>
      <c r="D74" s="3">
        <f t="shared" si="43"/>
        <v>84.444444444444443</v>
      </c>
      <c r="E74">
        <v>5</v>
      </c>
      <c r="F74">
        <v>23</v>
      </c>
      <c r="G74" s="6">
        <f t="shared" ref="G74:G78" si="46">O74</f>
        <v>10.165178571428571</v>
      </c>
      <c r="H74" s="3">
        <f t="shared" si="44"/>
        <v>112.44444444444444</v>
      </c>
      <c r="I74" s="3">
        <f t="shared" si="45"/>
        <v>99.609623015873012</v>
      </c>
      <c r="M74" s="3">
        <f>0.5*O5</f>
        <v>9.9</v>
      </c>
      <c r="N74" s="2">
        <f t="shared" ref="N74:N78" si="47">M74/$M$21</f>
        <v>0.4419642857142857</v>
      </c>
      <c r="O74" s="3">
        <f t="shared" ref="O74:O78" si="48">$G$2*N74</f>
        <v>10.165178571428571</v>
      </c>
    </row>
    <row r="75" spans="1:15" x14ac:dyDescent="0.2">
      <c r="A75">
        <v>150</v>
      </c>
      <c r="B75" s="3">
        <f t="shared" si="42"/>
        <v>18.666666666666668</v>
      </c>
      <c r="C75">
        <v>130</v>
      </c>
      <c r="D75" s="3">
        <f t="shared" si="43"/>
        <v>87.692307692307693</v>
      </c>
      <c r="E75">
        <v>5</v>
      </c>
      <c r="F75">
        <v>23</v>
      </c>
      <c r="G75" s="6">
        <f t="shared" si="46"/>
        <v>7.5571428571428561</v>
      </c>
      <c r="H75" s="3">
        <f>D75+E75+F75</f>
        <v>115.69230769230769</v>
      </c>
      <c r="I75" s="3">
        <f t="shared" si="45"/>
        <v>100.24945054945054</v>
      </c>
      <c r="J75" s="3"/>
      <c r="M75" s="3">
        <f>0.4*M5</f>
        <v>7.3599999999999994</v>
      </c>
      <c r="N75" s="2">
        <f t="shared" si="47"/>
        <v>0.32857142857142851</v>
      </c>
      <c r="O75" s="3">
        <f t="shared" si="48"/>
        <v>7.5571428571428561</v>
      </c>
    </row>
    <row r="76" spans="1:15" x14ac:dyDescent="0.2">
      <c r="A76">
        <v>160</v>
      </c>
      <c r="B76" s="3">
        <f t="shared" si="42"/>
        <v>17.5</v>
      </c>
      <c r="C76">
        <v>125</v>
      </c>
      <c r="D76" s="3">
        <f t="shared" si="43"/>
        <v>91.2</v>
      </c>
      <c r="E76">
        <v>5</v>
      </c>
      <c r="F76">
        <v>23</v>
      </c>
      <c r="G76" s="6">
        <f t="shared" si="46"/>
        <v>5.3136160714285703</v>
      </c>
      <c r="H76" s="3">
        <f>D76+E76+F76</f>
        <v>119.2</v>
      </c>
      <c r="I76" s="3">
        <f t="shared" si="45"/>
        <v>101.51361607142857</v>
      </c>
      <c r="J76" s="3"/>
      <c r="M76" s="3">
        <f>0.3*L5</f>
        <v>5.1749999999999998</v>
      </c>
      <c r="N76" s="2">
        <f t="shared" si="47"/>
        <v>0.23102678571428567</v>
      </c>
      <c r="O76" s="3">
        <f t="shared" si="48"/>
        <v>5.3136160714285703</v>
      </c>
    </row>
    <row r="77" spans="1:15" x14ac:dyDescent="0.2">
      <c r="A77" s="11">
        <v>170</v>
      </c>
      <c r="B77" s="12">
        <f t="shared" si="42"/>
        <v>16.470588235294116</v>
      </c>
      <c r="C77" s="13">
        <v>120</v>
      </c>
      <c r="D77" s="3">
        <f t="shared" si="43"/>
        <v>95</v>
      </c>
      <c r="E77">
        <v>5</v>
      </c>
      <c r="F77" s="6">
        <v>23</v>
      </c>
      <c r="G77" s="6">
        <f t="shared" si="46"/>
        <v>3.3062500000000004</v>
      </c>
      <c r="H77" s="3">
        <f>D77+E77+F77</f>
        <v>123</v>
      </c>
      <c r="I77" s="3">
        <f t="shared" si="45"/>
        <v>103.30625000000001</v>
      </c>
      <c r="J77" s="3"/>
      <c r="M77" s="3">
        <f>0.2*K5</f>
        <v>3.2200000000000006</v>
      </c>
      <c r="N77" s="2">
        <f t="shared" si="47"/>
        <v>0.14375000000000002</v>
      </c>
      <c r="O77" s="3">
        <f t="shared" si="48"/>
        <v>3.3062500000000004</v>
      </c>
    </row>
    <row r="78" spans="1:15" x14ac:dyDescent="0.2">
      <c r="A78">
        <v>180</v>
      </c>
      <c r="B78" s="3">
        <f t="shared" si="42"/>
        <v>15.555555555555555</v>
      </c>
      <c r="C78">
        <v>115</v>
      </c>
      <c r="D78" s="3">
        <f t="shared" si="43"/>
        <v>99.130434782608702</v>
      </c>
      <c r="E78">
        <v>5</v>
      </c>
      <c r="F78">
        <v>23</v>
      </c>
      <c r="G78" s="6">
        <f t="shared" si="46"/>
        <v>1.555580357142857</v>
      </c>
      <c r="H78" s="3">
        <f>D78+E78+F78</f>
        <v>127.1304347826087</v>
      </c>
      <c r="I78" s="3">
        <f t="shared" si="45"/>
        <v>105.68601513975156</v>
      </c>
      <c r="J78" s="3"/>
      <c r="M78" s="3">
        <f>0.1*J5</f>
        <v>1.5150000000000001</v>
      </c>
      <c r="N78" s="2">
        <f t="shared" si="47"/>
        <v>6.7633928571428567E-2</v>
      </c>
      <c r="O78" s="3">
        <f t="shared" si="48"/>
        <v>1.555580357142857</v>
      </c>
    </row>
    <row r="79" spans="1:15" x14ac:dyDescent="0.2">
      <c r="A79" s="7">
        <v>190</v>
      </c>
      <c r="B79" s="9">
        <f t="shared" si="42"/>
        <v>14.736842105263156</v>
      </c>
      <c r="C79" s="8">
        <v>110</v>
      </c>
      <c r="D79" s="3">
        <f>($A$79/C79)*$C$2</f>
        <v>103.63636363636364</v>
      </c>
      <c r="G79" s="6"/>
      <c r="H79" s="3">
        <f>D79+E79+F79</f>
        <v>103.63636363636364</v>
      </c>
      <c r="I79" s="3">
        <f t="shared" si="45"/>
        <v>103.63636363636364</v>
      </c>
      <c r="J79" s="3"/>
      <c r="M79" s="3"/>
      <c r="N79" s="2"/>
      <c r="O79" s="3"/>
    </row>
    <row r="80" spans="1:15" x14ac:dyDescent="0.2">
      <c r="A80" s="11">
        <v>200</v>
      </c>
      <c r="B80" s="12">
        <f>$B$2/A80*100</f>
        <v>14.000000000000002</v>
      </c>
      <c r="C80" s="13">
        <v>105</v>
      </c>
      <c r="D80" s="3"/>
      <c r="G80" s="6"/>
      <c r="H80" s="3"/>
      <c r="I80" s="3"/>
      <c r="J80" s="3"/>
      <c r="M80" s="3"/>
      <c r="N80" s="2"/>
      <c r="O80" s="3"/>
    </row>
    <row r="81" spans="1:15" x14ac:dyDescent="0.2">
      <c r="B81" s="3"/>
      <c r="D81" s="3"/>
      <c r="G81" s="6"/>
      <c r="H81" s="3"/>
      <c r="I81" s="3"/>
      <c r="J81" s="3"/>
      <c r="M81" s="3"/>
      <c r="N81" s="2"/>
      <c r="O81" s="3"/>
    </row>
    <row r="82" spans="1:15" x14ac:dyDescent="0.2">
      <c r="A82" s="11"/>
      <c r="B82" s="12"/>
      <c r="C82" s="13"/>
      <c r="D82" s="3"/>
      <c r="H82" s="3"/>
      <c r="I82" s="3"/>
      <c r="J82" s="3"/>
      <c r="M82" s="3"/>
    </row>
    <row r="83" spans="1:15" x14ac:dyDescent="0.2">
      <c r="A83" t="s">
        <v>24</v>
      </c>
      <c r="B83" t="s">
        <v>1</v>
      </c>
      <c r="C83" t="s">
        <v>25</v>
      </c>
      <c r="D83" t="s">
        <v>26</v>
      </c>
      <c r="E83" t="s">
        <v>27</v>
      </c>
      <c r="F83" t="s">
        <v>28</v>
      </c>
      <c r="G83" t="s">
        <v>29</v>
      </c>
      <c r="H83" t="s">
        <v>30</v>
      </c>
      <c r="I83" t="s">
        <v>31</v>
      </c>
      <c r="M83" s="3">
        <f>$H$2</f>
        <v>22.400000000000002</v>
      </c>
    </row>
    <row r="84" spans="1:15" x14ac:dyDescent="0.2">
      <c r="A84">
        <v>120</v>
      </c>
      <c r="B84" s="3">
        <f t="shared" ref="B84:B91" si="49">$B$2/A84*100</f>
        <v>23.333333333333332</v>
      </c>
      <c r="C84">
        <v>140</v>
      </c>
      <c r="D84" s="3">
        <f t="shared" ref="D84:D89" si="50">($A$90/C84)*$C$2</f>
        <v>77.142857142857153</v>
      </c>
      <c r="E84">
        <v>5</v>
      </c>
      <c r="F84">
        <v>23</v>
      </c>
      <c r="G84" s="6">
        <f>O84</f>
        <v>13.307142857142855</v>
      </c>
      <c r="H84" s="3">
        <f t="shared" ref="H84:H86" si="51">D84+E84+F84</f>
        <v>105.14285714285715</v>
      </c>
      <c r="I84" s="3">
        <f t="shared" ref="I84:I90" si="52">D84+E84+G84</f>
        <v>95.45</v>
      </c>
      <c r="M84" s="3">
        <f>0.6*Q5</f>
        <v>12.96</v>
      </c>
      <c r="N84" s="2">
        <f>M84/$M$21</f>
        <v>0.57857142857142851</v>
      </c>
      <c r="O84" s="3">
        <f>$G$2*N84</f>
        <v>13.307142857142855</v>
      </c>
    </row>
    <row r="85" spans="1:15" x14ac:dyDescent="0.2">
      <c r="A85">
        <v>130</v>
      </c>
      <c r="B85" s="3">
        <f t="shared" si="49"/>
        <v>21.53846153846154</v>
      </c>
      <c r="C85">
        <v>137</v>
      </c>
      <c r="D85" s="3">
        <f t="shared" si="50"/>
        <v>78.832116788321159</v>
      </c>
      <c r="E85">
        <v>5</v>
      </c>
      <c r="F85">
        <v>23</v>
      </c>
      <c r="G85" s="6">
        <f>O85</f>
        <v>10.473214285714285</v>
      </c>
      <c r="H85" s="3">
        <f t="shared" si="51"/>
        <v>106.83211678832116</v>
      </c>
      <c r="I85" s="3">
        <f t="shared" si="52"/>
        <v>94.30533107403545</v>
      </c>
      <c r="M85" s="3">
        <f>0.5*P5</f>
        <v>10.199999999999999</v>
      </c>
      <c r="N85" s="2">
        <f>M85/$M$21</f>
        <v>0.45535714285714279</v>
      </c>
      <c r="O85" s="3">
        <f>$G$2*N85</f>
        <v>10.473214285714285</v>
      </c>
    </row>
    <row r="86" spans="1:15" x14ac:dyDescent="0.2">
      <c r="A86">
        <v>140</v>
      </c>
      <c r="B86" s="3">
        <f t="shared" si="49"/>
        <v>20</v>
      </c>
      <c r="C86">
        <v>135</v>
      </c>
      <c r="D86" s="3">
        <f t="shared" si="50"/>
        <v>80</v>
      </c>
      <c r="E86">
        <v>5</v>
      </c>
      <c r="F86">
        <v>23</v>
      </c>
      <c r="G86" s="6">
        <f t="shared" ref="G86:G89" si="53">O86</f>
        <v>8.132142857142858</v>
      </c>
      <c r="H86" s="3">
        <f t="shared" si="51"/>
        <v>108</v>
      </c>
      <c r="I86" s="3">
        <f t="shared" si="52"/>
        <v>93.132142857142853</v>
      </c>
      <c r="M86" s="3">
        <f>0.4*O5</f>
        <v>7.9200000000000008</v>
      </c>
      <c r="N86" s="2">
        <f t="shared" ref="N86:N89" si="54">M86/$M$21</f>
        <v>0.35357142857142859</v>
      </c>
      <c r="O86" s="3">
        <f t="shared" ref="O86:O89" si="55">$G$2*N86</f>
        <v>8.132142857142858</v>
      </c>
    </row>
    <row r="87" spans="1:15" x14ac:dyDescent="0.2">
      <c r="A87">
        <v>150</v>
      </c>
      <c r="B87" s="3">
        <f t="shared" si="49"/>
        <v>18.666666666666668</v>
      </c>
      <c r="C87">
        <v>130</v>
      </c>
      <c r="D87" s="3">
        <f t="shared" si="50"/>
        <v>83.07692307692308</v>
      </c>
      <c r="E87">
        <v>5</v>
      </c>
      <c r="F87">
        <v>23</v>
      </c>
      <c r="G87" s="6">
        <f t="shared" si="53"/>
        <v>5.6678571428571418</v>
      </c>
      <c r="H87" s="3">
        <f>D87+E87+F87</f>
        <v>111.07692307692308</v>
      </c>
      <c r="I87" s="3">
        <f t="shared" si="52"/>
        <v>93.744780219780225</v>
      </c>
      <c r="J87" s="3"/>
      <c r="M87" s="3">
        <f>0.3*M5</f>
        <v>5.52</v>
      </c>
      <c r="N87" s="2">
        <f t="shared" si="54"/>
        <v>0.24642857142857139</v>
      </c>
      <c r="O87" s="3">
        <f t="shared" si="55"/>
        <v>5.6678571428571418</v>
      </c>
    </row>
    <row r="88" spans="1:15" x14ac:dyDescent="0.2">
      <c r="A88">
        <v>160</v>
      </c>
      <c r="B88" s="3">
        <f t="shared" si="49"/>
        <v>17.5</v>
      </c>
      <c r="C88">
        <v>125</v>
      </c>
      <c r="D88" s="3">
        <f t="shared" si="50"/>
        <v>86.399999999999991</v>
      </c>
      <c r="E88">
        <v>5</v>
      </c>
      <c r="F88">
        <v>23</v>
      </c>
      <c r="G88" s="6">
        <f t="shared" si="53"/>
        <v>3.542410714285714</v>
      </c>
      <c r="H88" s="3">
        <f>D88+E88+F88</f>
        <v>114.39999999999999</v>
      </c>
      <c r="I88" s="3">
        <f t="shared" si="52"/>
        <v>94.9424107142857</v>
      </c>
      <c r="J88" s="3"/>
      <c r="M88" s="3">
        <f>0.2*L5</f>
        <v>3.45</v>
      </c>
      <c r="N88" s="2">
        <f t="shared" si="54"/>
        <v>0.15401785714285712</v>
      </c>
      <c r="O88" s="3">
        <f t="shared" si="55"/>
        <v>3.542410714285714</v>
      </c>
    </row>
    <row r="89" spans="1:15" x14ac:dyDescent="0.2">
      <c r="A89" s="11">
        <v>170</v>
      </c>
      <c r="B89" s="12">
        <f t="shared" si="49"/>
        <v>16.470588235294116</v>
      </c>
      <c r="C89" s="13">
        <v>120</v>
      </c>
      <c r="D89" s="3">
        <f t="shared" si="50"/>
        <v>90</v>
      </c>
      <c r="E89">
        <v>5</v>
      </c>
      <c r="F89" s="6">
        <v>23</v>
      </c>
      <c r="G89" s="6">
        <f t="shared" si="53"/>
        <v>1.6531250000000002</v>
      </c>
      <c r="H89" s="3">
        <f>D89+E89+F89</f>
        <v>118</v>
      </c>
      <c r="I89" s="3">
        <f t="shared" si="52"/>
        <v>96.653125000000003</v>
      </c>
      <c r="J89" s="3"/>
      <c r="M89" s="3">
        <f>0.1*K5</f>
        <v>1.6100000000000003</v>
      </c>
      <c r="N89" s="2">
        <f t="shared" si="54"/>
        <v>7.1875000000000008E-2</v>
      </c>
      <c r="O89" s="3">
        <f t="shared" si="55"/>
        <v>1.6531250000000002</v>
      </c>
    </row>
    <row r="90" spans="1:15" x14ac:dyDescent="0.2">
      <c r="A90" s="7">
        <v>180</v>
      </c>
      <c r="B90" s="9">
        <f t="shared" si="49"/>
        <v>15.555555555555555</v>
      </c>
      <c r="C90" s="8">
        <v>115</v>
      </c>
      <c r="D90" s="3">
        <f>($A$90/C90)*$C$2</f>
        <v>93.913043478260875</v>
      </c>
      <c r="G90" s="6"/>
      <c r="H90" s="3">
        <f>D90+E90+F90</f>
        <v>93.913043478260875</v>
      </c>
      <c r="I90" s="3">
        <f t="shared" si="52"/>
        <v>93.913043478260875</v>
      </c>
      <c r="J90" s="3"/>
      <c r="N90" s="2"/>
      <c r="O90" s="3"/>
    </row>
    <row r="91" spans="1:15" x14ac:dyDescent="0.2">
      <c r="A91" s="11">
        <v>190</v>
      </c>
      <c r="B91" s="12">
        <f t="shared" si="49"/>
        <v>14.736842105263156</v>
      </c>
      <c r="C91" s="13">
        <v>110</v>
      </c>
      <c r="D91" s="3"/>
      <c r="G91" s="6"/>
      <c r="H91" s="3"/>
      <c r="I91" s="3"/>
      <c r="J91" s="3"/>
      <c r="N91" s="2"/>
      <c r="O91" s="3"/>
    </row>
    <row r="92" spans="1:15" x14ac:dyDescent="0.2">
      <c r="A92" s="11">
        <v>200</v>
      </c>
      <c r="B92" s="12">
        <f>$B$2/A92*100</f>
        <v>14.000000000000002</v>
      </c>
      <c r="C92" s="13">
        <v>105</v>
      </c>
      <c r="D92" s="3"/>
      <c r="G92" s="6"/>
      <c r="H92" s="3"/>
      <c r="I92" s="3"/>
      <c r="J92" s="3"/>
      <c r="N92" s="2"/>
      <c r="O92" s="3"/>
    </row>
    <row r="93" spans="1:15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5" spans="1:15" x14ac:dyDescent="0.2">
      <c r="A95" t="s">
        <v>24</v>
      </c>
      <c r="B95" t="s">
        <v>1</v>
      </c>
      <c r="C95" t="s">
        <v>25</v>
      </c>
      <c r="D95" t="s">
        <v>26</v>
      </c>
      <c r="E95" t="s">
        <v>27</v>
      </c>
      <c r="F95" t="s">
        <v>28</v>
      </c>
      <c r="G95" t="s">
        <v>29</v>
      </c>
      <c r="H95" t="s">
        <v>30</v>
      </c>
      <c r="I95" t="s">
        <v>31</v>
      </c>
      <c r="M95" s="3">
        <f>$H$2</f>
        <v>22.400000000000002</v>
      </c>
    </row>
    <row r="96" spans="1:15" x14ac:dyDescent="0.2">
      <c r="A96">
        <v>120</v>
      </c>
      <c r="B96" s="3">
        <f t="shared" ref="B96:B103" si="56">$B$2/A96*100</f>
        <v>23.333333333333332</v>
      </c>
      <c r="C96" s="15">
        <v>142</v>
      </c>
      <c r="D96" s="3">
        <f t="shared" ref="D96:D101" si="57">($A$90/C96)*$C$2</f>
        <v>76.056338028169023</v>
      </c>
      <c r="E96">
        <v>5</v>
      </c>
      <c r="F96">
        <v>23</v>
      </c>
      <c r="G96" s="6">
        <f>O96</f>
        <v>13.307142857142855</v>
      </c>
      <c r="H96" s="3">
        <f t="shared" ref="H96:H98" si="58">D96+E96+F96</f>
        <v>104.05633802816902</v>
      </c>
      <c r="I96" s="3">
        <f t="shared" ref="I96:I102" si="59">D96+E96+G96</f>
        <v>94.363480885311873</v>
      </c>
      <c r="M96" s="3">
        <f>0.6*Q5</f>
        <v>12.96</v>
      </c>
      <c r="N96" s="2">
        <f>M96/$M$21</f>
        <v>0.57857142857142851</v>
      </c>
      <c r="O96" s="3">
        <f>$G$2*N96</f>
        <v>13.307142857142855</v>
      </c>
    </row>
    <row r="97" spans="1:15" x14ac:dyDescent="0.2">
      <c r="A97">
        <v>130</v>
      </c>
      <c r="B97" s="3">
        <f t="shared" si="56"/>
        <v>21.53846153846154</v>
      </c>
      <c r="C97" s="15">
        <v>140</v>
      </c>
      <c r="D97" s="3">
        <f t="shared" si="57"/>
        <v>77.142857142857153</v>
      </c>
      <c r="E97">
        <v>5</v>
      </c>
      <c r="F97">
        <v>23</v>
      </c>
      <c r="G97" s="6">
        <f>O97</f>
        <v>10.473214285714285</v>
      </c>
      <c r="H97" s="3">
        <f t="shared" si="58"/>
        <v>105.14285714285715</v>
      </c>
      <c r="I97" s="3">
        <f t="shared" si="59"/>
        <v>92.616071428571445</v>
      </c>
      <c r="M97" s="3">
        <f>0.5*P5</f>
        <v>10.199999999999999</v>
      </c>
      <c r="N97" s="2">
        <f>M97/$M$21</f>
        <v>0.45535714285714279</v>
      </c>
      <c r="O97" s="3">
        <f>$G$2*N97</f>
        <v>10.473214285714285</v>
      </c>
    </row>
    <row r="98" spans="1:15" x14ac:dyDescent="0.2">
      <c r="A98">
        <v>140</v>
      </c>
      <c r="B98" s="3">
        <f t="shared" si="56"/>
        <v>20</v>
      </c>
      <c r="C98" s="15">
        <v>137</v>
      </c>
      <c r="D98" s="3">
        <f t="shared" si="57"/>
        <v>78.832116788321159</v>
      </c>
      <c r="E98">
        <v>5</v>
      </c>
      <c r="F98">
        <v>23</v>
      </c>
      <c r="G98" s="6">
        <f t="shared" ref="G98:G101" si="60">O98</f>
        <v>8.132142857142858</v>
      </c>
      <c r="H98" s="3">
        <f t="shared" si="58"/>
        <v>106.83211678832116</v>
      </c>
      <c r="I98" s="3">
        <f t="shared" si="59"/>
        <v>91.964259645464011</v>
      </c>
      <c r="M98" s="3">
        <f>0.4*O5</f>
        <v>7.9200000000000008</v>
      </c>
      <c r="N98" s="2">
        <f t="shared" ref="N98:N101" si="61">M98/$M$21</f>
        <v>0.35357142857142859</v>
      </c>
      <c r="O98" s="3">
        <f t="shared" ref="O98:O101" si="62">$G$2*N98</f>
        <v>8.132142857142858</v>
      </c>
    </row>
    <row r="99" spans="1:15" x14ac:dyDescent="0.2">
      <c r="A99">
        <v>150</v>
      </c>
      <c r="B99" s="3">
        <f t="shared" si="56"/>
        <v>18.666666666666668</v>
      </c>
      <c r="C99" s="15">
        <v>135</v>
      </c>
      <c r="D99" s="3">
        <f t="shared" si="57"/>
        <v>80</v>
      </c>
      <c r="E99">
        <v>5</v>
      </c>
      <c r="F99">
        <v>23</v>
      </c>
      <c r="G99" s="6">
        <f t="shared" si="60"/>
        <v>5.6678571428571418</v>
      </c>
      <c r="H99" s="3">
        <f>D99+E99+F99</f>
        <v>108</v>
      </c>
      <c r="I99" s="3">
        <f t="shared" si="59"/>
        <v>90.667857142857144</v>
      </c>
      <c r="J99" s="3"/>
      <c r="M99" s="3">
        <f>0.3*M5</f>
        <v>5.52</v>
      </c>
      <c r="N99" s="2">
        <f t="shared" si="61"/>
        <v>0.24642857142857139</v>
      </c>
      <c r="O99" s="3">
        <f t="shared" si="62"/>
        <v>5.6678571428571418</v>
      </c>
    </row>
    <row r="100" spans="1:15" x14ac:dyDescent="0.2">
      <c r="A100">
        <v>160</v>
      </c>
      <c r="B100" s="3">
        <f t="shared" si="56"/>
        <v>17.5</v>
      </c>
      <c r="C100" s="15">
        <v>130</v>
      </c>
      <c r="D100" s="3">
        <f t="shared" si="57"/>
        <v>83.07692307692308</v>
      </c>
      <c r="E100">
        <v>5</v>
      </c>
      <c r="F100">
        <v>23</v>
      </c>
      <c r="G100" s="6">
        <f t="shared" si="60"/>
        <v>3.542410714285714</v>
      </c>
      <c r="H100" s="3">
        <f>D100+E100+F100</f>
        <v>111.07692307692308</v>
      </c>
      <c r="I100" s="3">
        <f t="shared" si="59"/>
        <v>91.619333791208788</v>
      </c>
      <c r="J100" s="3"/>
      <c r="M100" s="3">
        <f>0.2*L5</f>
        <v>3.45</v>
      </c>
      <c r="N100" s="2">
        <f t="shared" si="61"/>
        <v>0.15401785714285712</v>
      </c>
      <c r="O100" s="3">
        <f t="shared" si="62"/>
        <v>3.542410714285714</v>
      </c>
    </row>
    <row r="101" spans="1:15" x14ac:dyDescent="0.2">
      <c r="A101" s="11">
        <v>170</v>
      </c>
      <c r="B101" s="12">
        <f t="shared" si="56"/>
        <v>16.470588235294116</v>
      </c>
      <c r="C101" s="15">
        <v>125</v>
      </c>
      <c r="D101" s="3">
        <f t="shared" si="57"/>
        <v>86.399999999999991</v>
      </c>
      <c r="E101">
        <v>5</v>
      </c>
      <c r="F101" s="6">
        <v>23</v>
      </c>
      <c r="G101" s="6">
        <f t="shared" si="60"/>
        <v>1.6531250000000002</v>
      </c>
      <c r="H101" s="3">
        <f>D101+E101+F101</f>
        <v>114.39999999999999</v>
      </c>
      <c r="I101" s="3">
        <f t="shared" si="59"/>
        <v>93.053124999999994</v>
      </c>
      <c r="J101" s="3"/>
      <c r="M101" s="3">
        <f>0.1*K5</f>
        <v>1.6100000000000003</v>
      </c>
      <c r="N101" s="2">
        <f t="shared" si="61"/>
        <v>7.1875000000000008E-2</v>
      </c>
      <c r="O101" s="3">
        <f t="shared" si="62"/>
        <v>1.6531250000000002</v>
      </c>
    </row>
    <row r="102" spans="1:15" x14ac:dyDescent="0.2">
      <c r="A102" s="7">
        <v>180</v>
      </c>
      <c r="B102" s="9">
        <f t="shared" si="56"/>
        <v>15.555555555555555</v>
      </c>
      <c r="C102" s="15">
        <v>120</v>
      </c>
      <c r="D102" s="3">
        <f>($A$90/C102)*$C$2</f>
        <v>90</v>
      </c>
      <c r="G102" s="6"/>
      <c r="H102" s="3">
        <f>D102+E102+F102</f>
        <v>90</v>
      </c>
      <c r="I102" s="3">
        <f t="shared" si="59"/>
        <v>90</v>
      </c>
      <c r="J102" s="3"/>
      <c r="N102" s="2"/>
      <c r="O102" s="3"/>
    </row>
    <row r="103" spans="1:15" x14ac:dyDescent="0.2">
      <c r="A103" s="11">
        <v>190</v>
      </c>
      <c r="B103" s="12">
        <f t="shared" si="56"/>
        <v>14.736842105263156</v>
      </c>
      <c r="C103" s="15">
        <v>115</v>
      </c>
      <c r="D103" s="3"/>
      <c r="G103" s="6"/>
      <c r="H103" s="3"/>
      <c r="I103" s="3"/>
      <c r="J103" s="3"/>
      <c r="N103" s="2"/>
      <c r="O103" s="3"/>
    </row>
    <row r="104" spans="1:15" x14ac:dyDescent="0.2">
      <c r="A104" s="11">
        <v>200</v>
      </c>
      <c r="B104" s="12">
        <f>$B$2/A104*100</f>
        <v>14.000000000000002</v>
      </c>
      <c r="C104" s="15">
        <v>110</v>
      </c>
      <c r="D104" s="3"/>
      <c r="G104" s="6"/>
      <c r="H104" s="3"/>
      <c r="I104" s="3"/>
      <c r="J104" s="3"/>
      <c r="N104" s="2"/>
      <c r="O104" s="3"/>
    </row>
    <row r="107" spans="1:15" x14ac:dyDescent="0.2">
      <c r="A107" t="s">
        <v>24</v>
      </c>
      <c r="B107" t="s">
        <v>1</v>
      </c>
      <c r="C107" t="s">
        <v>25</v>
      </c>
      <c r="D107" t="s">
        <v>26</v>
      </c>
      <c r="E107" t="s">
        <v>27</v>
      </c>
      <c r="F107" t="s">
        <v>28</v>
      </c>
      <c r="G107" t="s">
        <v>29</v>
      </c>
      <c r="H107" t="s">
        <v>30</v>
      </c>
      <c r="I107" t="s">
        <v>31</v>
      </c>
      <c r="M107" s="3">
        <f>$H$2</f>
        <v>22.400000000000002</v>
      </c>
    </row>
    <row r="108" spans="1:15" x14ac:dyDescent="0.2">
      <c r="A108">
        <v>120</v>
      </c>
      <c r="B108" s="3">
        <f t="shared" ref="B108:B115" si="63">$B$2/A108*100</f>
        <v>23.333333333333332</v>
      </c>
      <c r="C108" s="15">
        <v>137</v>
      </c>
      <c r="D108" s="3">
        <f t="shared" ref="D108:D113" si="64">($A$90/C108)*$C$2</f>
        <v>78.832116788321159</v>
      </c>
      <c r="E108">
        <v>5</v>
      </c>
      <c r="F108">
        <v>23</v>
      </c>
      <c r="G108" s="6">
        <f>O108</f>
        <v>13.307142857142855</v>
      </c>
      <c r="H108" s="3">
        <f t="shared" ref="H108:H110" si="65">D108+E108+F108</f>
        <v>106.83211678832116</v>
      </c>
      <c r="I108" s="3">
        <f t="shared" ref="I108:I114" si="66">D108+E108+G108</f>
        <v>97.139259645464008</v>
      </c>
      <c r="M108" s="3">
        <f>0.6*Q5</f>
        <v>12.96</v>
      </c>
      <c r="N108" s="2">
        <f>M108/$M$21</f>
        <v>0.57857142857142851</v>
      </c>
      <c r="O108" s="3">
        <f>$G$2*N108</f>
        <v>13.307142857142855</v>
      </c>
    </row>
    <row r="109" spans="1:15" x14ac:dyDescent="0.2">
      <c r="A109">
        <v>130</v>
      </c>
      <c r="B109" s="3">
        <f t="shared" si="63"/>
        <v>21.53846153846154</v>
      </c>
      <c r="C109" s="15">
        <v>135</v>
      </c>
      <c r="D109" s="3">
        <f t="shared" si="64"/>
        <v>80</v>
      </c>
      <c r="E109">
        <v>5</v>
      </c>
      <c r="F109">
        <v>23</v>
      </c>
      <c r="G109" s="6">
        <f>O109</f>
        <v>10.473214285714285</v>
      </c>
      <c r="H109" s="3">
        <f t="shared" si="65"/>
        <v>108</v>
      </c>
      <c r="I109" s="3">
        <f t="shared" si="66"/>
        <v>95.473214285714278</v>
      </c>
      <c r="M109" s="3">
        <f>0.5*P5</f>
        <v>10.199999999999999</v>
      </c>
      <c r="N109" s="2">
        <f>M109/$M$21</f>
        <v>0.45535714285714279</v>
      </c>
      <c r="O109" s="3">
        <f>$G$2*N109</f>
        <v>10.473214285714285</v>
      </c>
    </row>
    <row r="110" spans="1:15" x14ac:dyDescent="0.2">
      <c r="A110">
        <v>140</v>
      </c>
      <c r="B110" s="3">
        <f t="shared" si="63"/>
        <v>20</v>
      </c>
      <c r="C110" s="15">
        <v>130</v>
      </c>
      <c r="D110" s="3">
        <f t="shared" si="64"/>
        <v>83.07692307692308</v>
      </c>
      <c r="E110">
        <v>5</v>
      </c>
      <c r="F110">
        <v>23</v>
      </c>
      <c r="G110" s="6">
        <f t="shared" ref="G110:G113" si="67">O110</f>
        <v>8.132142857142858</v>
      </c>
      <c r="H110" s="3">
        <f t="shared" si="65"/>
        <v>111.07692307692308</v>
      </c>
      <c r="I110" s="3">
        <f t="shared" si="66"/>
        <v>96.209065934065933</v>
      </c>
      <c r="M110" s="3">
        <f>0.4*O5</f>
        <v>7.9200000000000008</v>
      </c>
      <c r="N110" s="2">
        <f t="shared" ref="N110:N113" si="68">M110/$M$21</f>
        <v>0.35357142857142859</v>
      </c>
      <c r="O110" s="3">
        <f t="shared" ref="O110:O113" si="69">$G$2*N110</f>
        <v>8.132142857142858</v>
      </c>
    </row>
    <row r="111" spans="1:15" x14ac:dyDescent="0.2">
      <c r="A111">
        <v>150</v>
      </c>
      <c r="B111" s="3">
        <f t="shared" si="63"/>
        <v>18.666666666666668</v>
      </c>
      <c r="C111" s="15">
        <v>125</v>
      </c>
      <c r="D111" s="3">
        <f t="shared" si="64"/>
        <v>86.399999999999991</v>
      </c>
      <c r="E111">
        <v>5</v>
      </c>
      <c r="F111">
        <v>23</v>
      </c>
      <c r="G111" s="6">
        <f t="shared" si="67"/>
        <v>5.6678571428571418</v>
      </c>
      <c r="H111" s="3">
        <f>D111+E111+F111</f>
        <v>114.39999999999999</v>
      </c>
      <c r="I111" s="3">
        <f t="shared" si="66"/>
        <v>97.067857142857136</v>
      </c>
      <c r="J111" s="3"/>
      <c r="M111" s="3">
        <f>0.3*M5</f>
        <v>5.52</v>
      </c>
      <c r="N111" s="2">
        <f t="shared" si="68"/>
        <v>0.24642857142857139</v>
      </c>
      <c r="O111" s="3">
        <f t="shared" si="69"/>
        <v>5.6678571428571418</v>
      </c>
    </row>
    <row r="112" spans="1:15" x14ac:dyDescent="0.2">
      <c r="A112">
        <v>160</v>
      </c>
      <c r="B112" s="3">
        <f t="shared" si="63"/>
        <v>17.5</v>
      </c>
      <c r="C112" s="15">
        <v>120</v>
      </c>
      <c r="D112" s="3">
        <f t="shared" si="64"/>
        <v>90</v>
      </c>
      <c r="E112">
        <v>5</v>
      </c>
      <c r="F112">
        <v>23</v>
      </c>
      <c r="G112" s="6">
        <f t="shared" si="67"/>
        <v>3.542410714285714</v>
      </c>
      <c r="H112" s="3">
        <f>D112+E112+F112</f>
        <v>118</v>
      </c>
      <c r="I112" s="3">
        <f t="shared" si="66"/>
        <v>98.542410714285708</v>
      </c>
      <c r="J112" s="3"/>
      <c r="M112" s="3">
        <f>0.2*L5</f>
        <v>3.45</v>
      </c>
      <c r="N112" s="2">
        <f t="shared" si="68"/>
        <v>0.15401785714285712</v>
      </c>
      <c r="O112" s="3">
        <f t="shared" si="69"/>
        <v>3.542410714285714</v>
      </c>
    </row>
    <row r="113" spans="1:15" x14ac:dyDescent="0.2">
      <c r="A113" s="11">
        <v>170</v>
      </c>
      <c r="B113" s="12">
        <f t="shared" si="63"/>
        <v>16.470588235294116</v>
      </c>
      <c r="C113" s="15">
        <v>115</v>
      </c>
      <c r="D113" s="3">
        <f t="shared" si="64"/>
        <v>93.913043478260875</v>
      </c>
      <c r="E113">
        <v>5</v>
      </c>
      <c r="F113" s="6">
        <v>23</v>
      </c>
      <c r="G113" s="6">
        <f t="shared" si="67"/>
        <v>1.6531250000000002</v>
      </c>
      <c r="H113" s="3">
        <f>D113+E113+F113</f>
        <v>121.91304347826087</v>
      </c>
      <c r="I113" s="3">
        <f t="shared" si="66"/>
        <v>100.56616847826088</v>
      </c>
      <c r="J113" s="3"/>
      <c r="M113" s="3">
        <f>0.1*K5</f>
        <v>1.6100000000000003</v>
      </c>
      <c r="N113" s="2">
        <f t="shared" si="68"/>
        <v>7.1875000000000008E-2</v>
      </c>
      <c r="O113" s="3">
        <f t="shared" si="69"/>
        <v>1.6531250000000002</v>
      </c>
    </row>
    <row r="114" spans="1:15" x14ac:dyDescent="0.2">
      <c r="A114" s="7">
        <v>180</v>
      </c>
      <c r="B114" s="9">
        <f t="shared" si="63"/>
        <v>15.555555555555555</v>
      </c>
      <c r="C114" s="15">
        <v>110</v>
      </c>
      <c r="D114" s="3">
        <f>($A$90/C114)*$C$2</f>
        <v>98.181818181818187</v>
      </c>
      <c r="G114" s="6"/>
      <c r="H114" s="3">
        <f>D114+E114+F114</f>
        <v>98.181818181818187</v>
      </c>
      <c r="I114" s="3">
        <f t="shared" si="66"/>
        <v>98.181818181818187</v>
      </c>
      <c r="J114" s="3"/>
      <c r="N114" s="2"/>
      <c r="O114" s="3"/>
    </row>
    <row r="115" spans="1:15" x14ac:dyDescent="0.2">
      <c r="A115" s="11">
        <v>190</v>
      </c>
      <c r="B115" s="12">
        <f t="shared" si="63"/>
        <v>14.736842105263156</v>
      </c>
      <c r="C115" s="15">
        <v>105</v>
      </c>
      <c r="D115" s="3"/>
      <c r="G115" s="6"/>
      <c r="H115" s="3"/>
      <c r="I115" s="3"/>
      <c r="J115" s="3"/>
      <c r="N115" s="2"/>
      <c r="O115" s="3"/>
    </row>
    <row r="116" spans="1:15" x14ac:dyDescent="0.2">
      <c r="A116" s="11">
        <v>200</v>
      </c>
      <c r="B116" s="12">
        <f>$B$2/A116*100</f>
        <v>14.000000000000002</v>
      </c>
      <c r="C116" s="15">
        <v>100</v>
      </c>
      <c r="D116" s="3"/>
      <c r="G116" s="6"/>
      <c r="H116" s="3"/>
      <c r="I116" s="3"/>
      <c r="J116" s="3"/>
      <c r="N116" s="2"/>
      <c r="O116" s="3"/>
    </row>
  </sheetData>
  <conditionalFormatting sqref="C16:Q16">
    <cfRule type="top10" dxfId="23" priority="42" rank="2"/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:Q17">
    <cfRule type="top10" dxfId="22" priority="41" rank="1"/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2:H32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  <cfRule type="top10" dxfId="21" priority="37" bottom="1" rank="1"/>
  </conditionalFormatting>
  <conditionalFormatting sqref="I22:I32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  <cfRule type="top10" dxfId="20" priority="38" bottom="1" rank="1"/>
  </conditionalFormatting>
  <conditionalFormatting sqref="H42:H52">
    <cfRule type="top10" dxfId="19" priority="33" bottom="1" rank="1"/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2:I52">
    <cfRule type="top10" dxfId="18" priority="34" bottom="1" rank="1"/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6:H67">
    <cfRule type="top10" dxfId="17" priority="29" bottom="1" rank="1"/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6:I67">
    <cfRule type="top10" dxfId="16" priority="30" bottom="1" rank="1"/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7:H65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  <cfRule type="top10" dxfId="15" priority="21" bottom="1" rank="1"/>
  </conditionalFormatting>
  <conditionalFormatting sqref="I57:I65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  <cfRule type="top10" dxfId="14" priority="22" bottom="1" rank="1"/>
  </conditionalFormatting>
  <conditionalFormatting sqref="H81:H82">
    <cfRule type="top10" dxfId="13" priority="17" bottom="1" rank="1"/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81:I82">
    <cfRule type="top10" dxfId="12" priority="18" bottom="1" rank="1"/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2:H80">
    <cfRule type="top10" dxfId="11" priority="13" bottom="1" rank="1"/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2:I80">
    <cfRule type="top10" dxfId="10" priority="14" bottom="1" rank="1"/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4:H92">
    <cfRule type="top10" dxfId="9" priority="9" bottom="1" rank="1"/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84:I92">
    <cfRule type="top10" dxfId="8" priority="10" bottom="1" rank="1"/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6:H104">
    <cfRule type="top10" dxfId="7" priority="5" bottom="1" rank="1"/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6:I104">
    <cfRule type="top10" dxfId="5" priority="6" bottom="1" rank="1"/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8:H116">
    <cfRule type="top10" dxfId="3" priority="1" bottom="1" rank="1"/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8:I116">
    <cfRule type="top10" dxfId="1" priority="2" bottom="1" rank="1"/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Siemens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z003dzrk</dc:creator>
  <cp:lastModifiedBy>z003dzrk</cp:lastModifiedBy>
  <dcterms:created xsi:type="dcterms:W3CDTF">2018-09-08T17:38:44Z</dcterms:created>
  <dcterms:modified xsi:type="dcterms:W3CDTF">2018-09-14T17:04:18Z</dcterms:modified>
</cp:coreProperties>
</file>